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SPARENZA\"/>
    </mc:Choice>
  </mc:AlternateContent>
  <xr:revisionPtr revIDLastSave="0" documentId="13_ncr:1_{3D23E7CD-661B-4D84-A39E-DC311BE85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° quadrimestre 2024" sheetId="1" r:id="rId1"/>
  </sheets>
  <definedNames>
    <definedName name="_xlnm.Print_Titles" localSheetId="0">'1° quadrimestre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4" i="1" l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1" i="1"/>
  <c r="D43" i="1"/>
  <c r="D42" i="1"/>
  <c r="D40" i="1"/>
  <c r="D39" i="1"/>
  <c r="D38" i="1"/>
  <c r="D37" i="1"/>
  <c r="D36" i="1"/>
  <c r="D35" i="1"/>
  <c r="D34" i="1"/>
  <c r="D33" i="1"/>
  <c r="D32" i="1"/>
  <c r="D31" i="1"/>
  <c r="D30" i="1"/>
  <c r="D28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<sst xmlns="http://schemas.openxmlformats.org/spreadsheetml/2006/main" count="2281" uniqueCount="304">
  <si>
    <t>ente</t>
  </si>
  <si>
    <t>tipo beneficiario</t>
  </si>
  <si>
    <t>beneficiario</t>
  </si>
  <si>
    <t>dati fiscali</t>
  </si>
  <si>
    <t>Importo vantaggio</t>
  </si>
  <si>
    <t>norma/titolo a base della concessione</t>
  </si>
  <si>
    <t>norma/titolo a base della concessione: link</t>
  </si>
  <si>
    <t>struttura competente</t>
  </si>
  <si>
    <t>responsabile del procedimento amministrativo</t>
  </si>
  <si>
    <t>modalità di individuazione del soggetto</t>
  </si>
  <si>
    <t>data pubblicazione</t>
  </si>
  <si>
    <t>note pubblicazione</t>
  </si>
  <si>
    <t>Estremi atto: anno</t>
  </si>
  <si>
    <t>Estremi atto: numero</t>
  </si>
  <si>
    <t>CONSIGLIO REGIONALE F.V.G.</t>
  </si>
  <si>
    <t>persona giuridica</t>
  </si>
  <si>
    <t>ASSOCIAZIONE PRO LOCO MARSURE</t>
  </si>
  <si>
    <t>L.R. 13/2019, art. 13, commi da 20 a 24</t>
  </si>
  <si>
    <t>https://lexview-int.regione.fvg.it/FontiNormative/xml/xmlLex.aspx?anno=2019&amp;legge=0013&amp;id=art13&amp;fx=art</t>
  </si>
  <si>
    <t>11 - CONSIGLIO REGIONALE SERVIZIO SISTEMI INFORMATIVI E AFFARI REGIONALI  P.O. PROMOZIONE DI INIZIATIVE DI VALORIZZAZIONE DEL TERRITORIO REGIONALE</t>
  </si>
  <si>
    <t>DOTT. STEFANIA CILLI</t>
  </si>
  <si>
    <t>L.R. 13/2019, art. 13, commi da 20 a 24  Regolamento approvato con delibera U.P. 67/2023  Avviso approvato con delibera U.P. 81/2024</t>
  </si>
  <si>
    <t>PRO LOCO RIVE D'ARCANO APS</t>
  </si>
  <si>
    <t>ASSOCIAZIONE CLAPE NEL MONDO APS</t>
  </si>
  <si>
    <t>PARROCCHIA SANTI LORENZO E DOMENICA</t>
  </si>
  <si>
    <t>ASSOCIAZIONE ITALIA AUSTRIA SEZIONE FVG</t>
  </si>
  <si>
    <t>ASSOCIAZIONE CULTURALE PENSE E MARAVEE ODV</t>
  </si>
  <si>
    <t>COMPAGNIA BELLANDA ASSOCIAZIONE ETS</t>
  </si>
  <si>
    <t>ASD SACILESE CICLISTICA</t>
  </si>
  <si>
    <t>ASD POLISPORTIVA LIBERTAS TOLMEZZ0</t>
  </si>
  <si>
    <t>ASSOCIAZIONE EVENTI</t>
  </si>
  <si>
    <t>ASD COMUNALE FIUME VENETO-BANNIA</t>
  </si>
  <si>
    <t>ASSOCIAZIONE CONVIVIALIA APS</t>
  </si>
  <si>
    <t>SPIRALI DI ENERGIA BY WILLIAMS &amp; TENDA ODV</t>
  </si>
  <si>
    <t>ASSOCIAZIONE "LA BASSA" ODV</t>
  </si>
  <si>
    <t>CIRCOLO CULTURALE RICREATIVO SLOVENO "SKALA"</t>
  </si>
  <si>
    <t>MOTOCLUB FREE RIDER'S SPIRITS A.S.D.</t>
  </si>
  <si>
    <t>PRO LOCO FORGARIA NEL FRIULI APS</t>
  </si>
  <si>
    <t>CENTRO DI VOLONTARIATO INTERNAZIONALE ODV</t>
  </si>
  <si>
    <t>COMITATO 2 GIUGNO - FESTA DELLA REPUBBLICA</t>
  </si>
  <si>
    <t>PRO MEDUNO APS</t>
  </si>
  <si>
    <t>ASD PINNA SUB SAN VITO</t>
  </si>
  <si>
    <t>AUSER VOLONTARIATO TURGNANO ODV-ETS</t>
  </si>
  <si>
    <t>ASD FENCING TODAY</t>
  </si>
  <si>
    <t>PAR VIVI IN FAMEE ODV</t>
  </si>
  <si>
    <t>ASSOCIAZIONE NAZIONALE ALPINI SEZIONE DI PALMANOVA</t>
  </si>
  <si>
    <t>ASSOCIAZIONE MUSICALE SANTE SABIDE APS</t>
  </si>
  <si>
    <t>ASD RORAIGRANDE</t>
  </si>
  <si>
    <t>ANBIMA FVG</t>
  </si>
  <si>
    <t>ASSOCIAZIONE CULTURALE MOLINO ROSENKRANZ</t>
  </si>
  <si>
    <t>PARROCCHIA SAN MICHELE ARCANGELO</t>
  </si>
  <si>
    <t>RUN LAB UDINE ASD</t>
  </si>
  <si>
    <t>CORO ALPE ADRIA APS</t>
  </si>
  <si>
    <t>ASS. MUSICALE GABRIEL FAURÉ ODV</t>
  </si>
  <si>
    <t>MADRACS UDINE ASD</t>
  </si>
  <si>
    <t>ASS. CULT. MUSICALE SAN PAOLINO AQUILEIA APS</t>
  </si>
  <si>
    <t>C.D.P.S. MEMORIA VIVA ODV</t>
  </si>
  <si>
    <t>BUTEGHE DAL MONT - GLEMONE A.P.S.</t>
  </si>
  <si>
    <t>IL GRUPPO DI VOLONTARIATO DI SEDEGLIANO ODV</t>
  </si>
  <si>
    <t>A.S.D. GRUPPO SPORTIVO CONDOR</t>
  </si>
  <si>
    <t>GRUPPO FOLKLORISTICO PASSONS - A.P.S.</t>
  </si>
  <si>
    <t>ASSOCIAZIONE LIBERTÀ TERRITORIO SOLIDARIETÀ ODV</t>
  </si>
  <si>
    <t>DOTT.SSA STEFANIA CILLI</t>
  </si>
  <si>
    <t>ASD ATLETICA 2000 CODROIPO</t>
  </si>
  <si>
    <t>COMITATO DELLE BORGATE DEL CENTRO STORICO DI GEMONA APS</t>
  </si>
  <si>
    <t>ASD CICLO ASSI FRIULI</t>
  </si>
  <si>
    <t>COMITATO PER I GEMELLAGGI "FIUMICELLO VILLA VICENTINA IN EUROPA"</t>
  </si>
  <si>
    <t>ASD CARBONERA DRAG RACING SSB</t>
  </si>
  <si>
    <t>BANDA LARGA APS</t>
  </si>
  <si>
    <t>ASSOCIAZIONE CULTURALE MUSEI E RIEVOCAZIONI STORICHE ODV</t>
  </si>
  <si>
    <t>UDINESE CLUB "ARTHUR ZICO" ORSARIA</t>
  </si>
  <si>
    <t>EUROSPORTING CORDENONS SSD A R.L.</t>
  </si>
  <si>
    <t>ASSOCIAZIONE CULTURALE SAND OF GOSPEL APS</t>
  </si>
  <si>
    <t>ASSOCIAZIONE PRO LOCO PRO GLEMONA APS</t>
  </si>
  <si>
    <t>ASSOCIAZIONE ODV MAI DAUR</t>
  </si>
  <si>
    <t>AIDO GRUPPO COMUNALE PRATA DI PORDENONE ODV</t>
  </si>
  <si>
    <t>ASSOPLETTRO APS</t>
  </si>
  <si>
    <t>BANDA STELLA MARIS APS</t>
  </si>
  <si>
    <t>ANA GRUPPO DI COIA</t>
  </si>
  <si>
    <t>CENTRO STUDIUM APS</t>
  </si>
  <si>
    <t>PRO LOCO COLLE RUMIZ APS</t>
  </si>
  <si>
    <t>PARROCCHIA SS ILARIO E TAZIANO</t>
  </si>
  <si>
    <t>ASD POLISPORTIVA CODROIPO</t>
  </si>
  <si>
    <t>PRO LOCO TEOR</t>
  </si>
  <si>
    <t>GRUPPO FOLKLORISTICO "ANGELICA" DANZERINI AVIANO APS</t>
  </si>
  <si>
    <t>A.S.D. SISTEMA BASKET PORDENONE</t>
  </si>
  <si>
    <t>CORSIA D'EMERGENZA APS</t>
  </si>
  <si>
    <t>CREAZIONI INDIGESTE APS</t>
  </si>
  <si>
    <t>PRO SACILE APS</t>
  </si>
  <si>
    <t>ASSOCIAZIONE MUSICALE BERTRANDO DI AQUILEIA</t>
  </si>
  <si>
    <t>ASSOCIAZIONE APN</t>
  </si>
  <si>
    <t>ASSOCIAZIONE PIANO FVG APS</t>
  </si>
  <si>
    <t>KLAN DEL BOSCO ASD</t>
  </si>
  <si>
    <t>ASD MAJANESE</t>
  </si>
  <si>
    <t>ARTE&amp;MUSICA</t>
  </si>
  <si>
    <t>SOCIETÀ CORMONESE AUSTRIA</t>
  </si>
  <si>
    <t>PARROCCHIA SANT'IGNAZIO CONFESSORE</t>
  </si>
  <si>
    <t>IN HOC SIGNO TUTA APS</t>
  </si>
  <si>
    <t>ASD PALLACANESTRO CODROIPESE</t>
  </si>
  <si>
    <t>ASD BUIESE - ASD BUJESE CALCIO</t>
  </si>
  <si>
    <t>ASS. LABORATORIO ESPRESSIONI ARTISTICHE APS - ALEA</t>
  </si>
  <si>
    <t>SECONDA STELLA A DESTRA APS</t>
  </si>
  <si>
    <t>SOCIETÀ ALPINA FRIULANA SEZ. UDINE CAI ODV</t>
  </si>
  <si>
    <t>AVIS COMUNALE PRATA DI PORDENONE ODV</t>
  </si>
  <si>
    <t>BENKADÌ APS</t>
  </si>
  <si>
    <t>ASS. COMUNITÀ NUOVA RONCHE - SAN MICHELE APS</t>
  </si>
  <si>
    <t>BANDA MUSICALE DI REANA DEL ROJALE APS</t>
  </si>
  <si>
    <t>FONDAZIONE CULT. MONSIGNOR V. CANCIANI</t>
  </si>
  <si>
    <t>NEW BLACK PANTHERS ASD</t>
  </si>
  <si>
    <t>ASD BOCCIOFILA SPILIMBERGHESE</t>
  </si>
  <si>
    <t>GRUP ARTISTIC FURLAN MEDIOEVO A VALVASONE APS</t>
  </si>
  <si>
    <t>NORDESTRA APS</t>
  </si>
  <si>
    <t>GRUPPO COSTUMI TRADIZIONALI BISIACHI ODV</t>
  </si>
  <si>
    <t>PRO LOCO VENZONE APS</t>
  </si>
  <si>
    <t>SCI CLUB 2 ASD</t>
  </si>
  <si>
    <t>ASS. OLTRELALUNA ODV</t>
  </si>
  <si>
    <t>ASS. CULT. AD UNDECIMUM APS</t>
  </si>
  <si>
    <t>NUOVI ORIZZONTI APS</t>
  </si>
  <si>
    <t>LALUNA IMPRESA SOCIALE</t>
  </si>
  <si>
    <t>A.S.D. BOXE RIVIERA FRIULANA</t>
  </si>
  <si>
    <t>ESPPRESSIONE EST APS</t>
  </si>
  <si>
    <t>BANDA CITTADINA DI PALMANOVA APS</t>
  </si>
  <si>
    <t>DANCE TEAM FRIULI SSD A R.L.</t>
  </si>
  <si>
    <t>ASSOCIAZIONE CULTURALE ZIQQURAT APS</t>
  </si>
  <si>
    <t>A.S.D. PATTINAGGIO ARTISTICO PIERIS</t>
  </si>
  <si>
    <t>ASSOCIAZIONE CULTURALE L'ARTE DELLA MUSICA</t>
  </si>
  <si>
    <t>NATURE VIBES A.P.S.</t>
  </si>
  <si>
    <t>CONSORZIO PRO LOCO FRIULI NORD EST APS</t>
  </si>
  <si>
    <t>ASSOCIAZIONE PUGILISTICA UDINESE ASD</t>
  </si>
  <si>
    <t>COMITATO A.N.D.O.S. DI CODROIPO ODV</t>
  </si>
  <si>
    <t>AGESCI SACILE 1</t>
  </si>
  <si>
    <t>SAN ODORICO PLAYGROUND APS</t>
  </si>
  <si>
    <t>APS REVELATION GOSPEL PROJECT</t>
  </si>
  <si>
    <t>PARROCCHIA SAN MAURO MARTIRE</t>
  </si>
  <si>
    <t>ASSOCIAZIONE MUSICALE VINCENZO RUFFO APS</t>
  </si>
  <si>
    <t>PRO TORVISCOSA APS</t>
  </si>
  <si>
    <t>FONDAZIONE MONTICOLO&amp;FOTI ETS</t>
  </si>
  <si>
    <t>GLI AMICI DELLA MOZARTINA</t>
  </si>
  <si>
    <t>CORPO BANDISTICO CITTÀ DI CIVIDALE APS</t>
  </si>
  <si>
    <t>POLINOTE SOC. COOP. SOCIALE ONLUS</t>
  </si>
  <si>
    <t>ASSOCIAZIONE CULTURALE INCANTO APS</t>
  </si>
  <si>
    <t>SOCIETÀ OPERAIA DI MUTUO SOCCORSO DI MAJANO</t>
  </si>
  <si>
    <t>ASSOCIAZIONE MACROSS</t>
  </si>
  <si>
    <t>ACCADEMIA MUSICALE CITTÀ DI PALMANOVA APS</t>
  </si>
  <si>
    <t>ASD SAS CASARSA</t>
  </si>
  <si>
    <t>LA CITTÀ DELL'UOMO APS</t>
  </si>
  <si>
    <t>IL CAVALIR ECOMUSEO DELLA GENTE DI COLLINA APS</t>
  </si>
  <si>
    <t>GOLF CLUB UDINE ASD</t>
  </si>
  <si>
    <t>PRO LOCO MUGGIA APS</t>
  </si>
  <si>
    <t>ASSOCIAZIONE PROVESANO UNITA</t>
  </si>
  <si>
    <t>ASS. LIS AGANIS ECOMUSEO DELLE DOLOMITI FRIULANE APS</t>
  </si>
  <si>
    <t>GRUPPO CORDENONESE DEL CIAVEDAL APS</t>
  </si>
  <si>
    <t>ASSOCIAZIONE CULTURALE ALPINA</t>
  </si>
  <si>
    <t>A.S.D. SAN LORENZO</t>
  </si>
  <si>
    <t>PRO LOCO MOGGESE APS</t>
  </si>
  <si>
    <t>ASSOCIAZIONE GRUPPO INCONTRO</t>
  </si>
  <si>
    <t>GRUPPO ERMADA FLAVIO VIDONIS</t>
  </si>
  <si>
    <t>ASD ATLETICA SAN MARTINO</t>
  </si>
  <si>
    <t>motivo variaz. provved.</t>
  </si>
  <si>
    <t>RETTIFICA decreto x refuso importo contributo concesso</t>
  </si>
  <si>
    <t>RETTIFICA decreto 391/GEN 29.04.2024 causa refuso nell'importo</t>
  </si>
  <si>
    <t>ASD UDIN JUMP DEVELOPMENT</t>
  </si>
  <si>
    <t>ISTITUTO FILARMONICO CITTÀ DI SACILE</t>
  </si>
  <si>
    <t>ASSOCIAZIONE PRO MUSICA-RUDA APS</t>
  </si>
  <si>
    <t>CORO ANGELO CAPELLO</t>
  </si>
  <si>
    <t>ACCADEMIA MUSICALE NAONIS APS</t>
  </si>
  <si>
    <t>IL PELLICANO ODV ETS</t>
  </si>
  <si>
    <t>ASSOCIAZIONE VIVAMUSICA</t>
  </si>
  <si>
    <t>ENSEMBLE ARMONIA APS</t>
  </si>
  <si>
    <t>PARROCCHIA SAN GIORGIO MARTIRE IN LUCINICO</t>
  </si>
  <si>
    <t>UNIONE ASSOCIAZIONI DI LUCINICO APS</t>
  </si>
  <si>
    <t>ASS. CULTURALE "MAESTRO RODOLFO LIPIZER" ONLUS</t>
  </si>
  <si>
    <t>CIRCOLO FILATELICO NUMISMATICO GEMONESE APS</t>
  </si>
  <si>
    <t>ASS. MUSICALE I NOTUI</t>
  </si>
  <si>
    <t>GRADONOI ODV</t>
  </si>
  <si>
    <t>LA COMPAGNIA DEI RISERVATI</t>
  </si>
  <si>
    <t>ASS. CULTURALE RADIO MORTEGLIANO</t>
  </si>
  <si>
    <t>ASD MTB ZERO ASFALTO</t>
  </si>
  <si>
    <t>SONICPRO APS</t>
  </si>
  <si>
    <t>CORALE GIOCONDA UDINE ODV</t>
  </si>
  <si>
    <t>GRUPPO CORALE SPENGENBERG APS</t>
  </si>
  <si>
    <t>AICS</t>
  </si>
  <si>
    <t>PRO LOCO FAEDIS APS</t>
  </si>
  <si>
    <t>PRO LOCO MANZANO APS</t>
  </si>
  <si>
    <t>CULTURAGLOBALE APS</t>
  </si>
  <si>
    <t>ALL'OMBRA DEL CAMPANILE APS</t>
  </si>
  <si>
    <t>PARROCCHIA SANTO STEFANO PROTOMARTIRE</t>
  </si>
  <si>
    <t>ISTITUTO DI MUSICA PEDEMONTANA A.P.S.</t>
  </si>
  <si>
    <t>PARROCCHIA SANTA MARIA DEL ROSARIO</t>
  </si>
  <si>
    <t>ASD CANOA SAN GIORGIO</t>
  </si>
  <si>
    <t>ASD KNIFE RACING MANIAGO</t>
  </si>
  <si>
    <t>CENTRO CHITARRISTICO MAURO GIULIANI APS</t>
  </si>
  <si>
    <t>LA CAPPELLA UNDERGROUND</t>
  </si>
  <si>
    <t>ASD ROLLER SKATE MANZANO</t>
  </si>
  <si>
    <t>APS ORTOBORTO</t>
  </si>
  <si>
    <t>PRO LOCO MORSANO AL TAGLIAMENTO APS</t>
  </si>
  <si>
    <t>ASSOCIAZIONE MUSICALE E CULTURALE "DAVIDE LIANI"</t>
  </si>
  <si>
    <t>CONSULTA DELLE ASSOCIAZIONI DELLE PERSONE CON DISABILITÀ</t>
  </si>
  <si>
    <t>ASSOCIAZIONE MUSICA VIVA APS</t>
  </si>
  <si>
    <t>CORO "VOUS DAL TILIMINT"</t>
  </si>
  <si>
    <t>ASSOCIAZIONE NAZIONALE FINANZIERI D'ITALIA</t>
  </si>
  <si>
    <t>ASSOCIAZIONE BLANC</t>
  </si>
  <si>
    <t>CONTEA SOC. COOP. SOC. ONLUS</t>
  </si>
  <si>
    <t>ASD POLISPORTIVA NORDEST</t>
  </si>
  <si>
    <t>OLTRE QUELLA SEDIA APS</t>
  </si>
  <si>
    <t>PARROCCHIA SAN PIETRO APOSTOLO</t>
  </si>
  <si>
    <t>PAN DI ZUCCHERO ODV ETS</t>
  </si>
  <si>
    <t>ASSOCIAZIONE MUSICAE - DISTRETTO CULTURALE DEL PIANOFORTE</t>
  </si>
  <si>
    <t>CIRCOLO FOTOGRAFICO SANDANIELESE ERNESTO BATTIGELLI APS</t>
  </si>
  <si>
    <t>PRO LOCO RONCHIS APS</t>
  </si>
  <si>
    <t>TAMBURI MEDIOEVALI DA GUERRA DI CIVIDALE DEL FRIULI</t>
  </si>
  <si>
    <t>CASA DELLE ARTI APS</t>
  </si>
  <si>
    <t>AGM CENTRO PER GLI STUDI ARTISTICI, MUSICALI, COREUTICI E LINGUISTICI APS</t>
  </si>
  <si>
    <t>ASD COMUNALE GONARS</t>
  </si>
  <si>
    <t>ASSOCIAZIONE SERENISSIMA APS</t>
  </si>
  <si>
    <t>PRO LOCO PAR NARÊT APS</t>
  </si>
  <si>
    <t>GRUPPO AMICI VELIVOLI STORICI FVG ODV</t>
  </si>
  <si>
    <t>ASSOCIAZIONE PIANO TERRA</t>
  </si>
  <si>
    <t>CENTRO DI AIUTO ALLA VITA "MARISA" ODV</t>
  </si>
  <si>
    <t>ASSOCIAZIONE CULTURALE ALTOLIVENTINA APS</t>
  </si>
  <si>
    <t>BANDA MUSICALE GIOVANILE DI PAVIA DI UDINE APS</t>
  </si>
  <si>
    <t>CIRCOLO DELLA CULTURA DEL BELLO</t>
  </si>
  <si>
    <t>ASD SAGITTA BIKE</t>
  </si>
  <si>
    <t>PROGETTO QUATTRO STAGIONI APS</t>
  </si>
  <si>
    <t>ASD PLANET FIGHTERS BOXE E DISCIPLINE ASSOCIATE</t>
  </si>
  <si>
    <t>CORTE DEGLI ARTISTI APS</t>
  </si>
  <si>
    <t>GENIA ODV</t>
  </si>
  <si>
    <t>ASSOCIAZIONE CULTURALE CORALE POLIFONICA MONTEREALE VALCELLINA APS</t>
  </si>
  <si>
    <t>KAL? TEATRO APS</t>
  </si>
  <si>
    <t>ASSOCIAZIONE TORRE APS</t>
  </si>
  <si>
    <t>LA PARTITA DA VINCERE ODV</t>
  </si>
  <si>
    <t>PRO LOCO “I DUE CAMPANILI” DI GAIO – BASEGLIA APS</t>
  </si>
  <si>
    <t>PARROCCHIA SANTISSIMO CORPO DI CRISTO DI VALVASONE</t>
  </si>
  <si>
    <t>CORO POLIFONICO ANTONIO FORABOSCHI</t>
  </si>
  <si>
    <t>MIDWAY CHORUS APS</t>
  </si>
  <si>
    <t>ASSOCIAZIONE PRO SENECTUTE ODV</t>
  </si>
  <si>
    <t>ASSOCIAZIONE PRO LOCO DEL COMUNE DI TRIVIGNANO UDINESE</t>
  </si>
  <si>
    <t>SOCIETÀ FILARMONICA ARTENIESE "L. MATTIUSSI" A.P.S.</t>
  </si>
  <si>
    <t>SHERPA APS</t>
  </si>
  <si>
    <t>CIRCOLO CULTURALE SLOVENO RICREATIVO BRIŠKI GRI?</t>
  </si>
  <si>
    <t>CIRCOLO ACLI - US ACLI "MONS. F. PLET" APS ASD</t>
  </si>
  <si>
    <t>APS IN FAMIGLIA</t>
  </si>
  <si>
    <t>APS SEMI DI VITA</t>
  </si>
  <si>
    <t>ASD UNIONE SPORTIVA OVARO APS</t>
  </si>
  <si>
    <t>LA COMPAGNIA DEI GENITORI SCATENATI ODV</t>
  </si>
  <si>
    <t>ASSOCIAZIONE CROCE ROSSA ITALIANA COMITATO DI PORDENONE ODV</t>
  </si>
  <si>
    <t>ASSOCIAZIONE HOUSE OF IVONA</t>
  </si>
  <si>
    <t>CIRCOLO FILATELICO MORTEANO</t>
  </si>
  <si>
    <t>ASSOCIAZIONE STORICO-ARCHEOLOGICA-CULTURALE "V. OSTERMANN" APS</t>
  </si>
  <si>
    <t>ASSOCIAZIONE CULTURALE COLORI &amp; MUSICA</t>
  </si>
  <si>
    <t>BOCCE CLUB GRAPHISTUDIO ASD</t>
  </si>
  <si>
    <t>ASSOCIAZIONE SPORTIVA DILETTANTISTICA NUOVA OSOPPO</t>
  </si>
  <si>
    <t>ASSOCIAZIONE MUSICALE ARCADIA</t>
  </si>
  <si>
    <t>ASSOCIAZIONE C.E.M. CULTURA E MUSICA APS</t>
  </si>
  <si>
    <t>TEATRO ZEROMENO APS</t>
  </si>
  <si>
    <t>ASSOCIAZIONE PER LA MUSICA SACRA VINCENZO COLOMBO</t>
  </si>
  <si>
    <t>PAIS APS</t>
  </si>
  <si>
    <t>ASD FESTA IN PIASSA</t>
  </si>
  <si>
    <t>ASS. NAZ. ARTIGLIERI D'ITALIA - SEZ. BUTTRIO</t>
  </si>
  <si>
    <t>PRO LOCO PREONE APS</t>
  </si>
  <si>
    <t>ASS. FILARMONICA MADONNA DI BUJA APS</t>
  </si>
  <si>
    <t>SOCIETÀ PIETAS JULIA ASD</t>
  </si>
  <si>
    <t>JOUF SKI TEAM A.S.D.</t>
  </si>
  <si>
    <t>CORO POLIFONICO S. ANTONIO ABATE ODV</t>
  </si>
  <si>
    <t>PRO LOCO G.B. GALLERIO APS</t>
  </si>
  <si>
    <t>PRO LOCO SAN MICHELE</t>
  </si>
  <si>
    <t>ASS. CERCHI NELL'ACQUA ODV</t>
  </si>
  <si>
    <t>COMITATO GENITORI "SCUOLA OGGI"</t>
  </si>
  <si>
    <t>TIME FOR AFRICA ODV</t>
  </si>
  <si>
    <t>COMITATO PROV. DI PORDENONE FITA APS</t>
  </si>
  <si>
    <t>ASD ARZINO</t>
  </si>
  <si>
    <t>A.P.S. GRUPPO SHANGHAI</t>
  </si>
  <si>
    <t>CIRCOLO CULTURALE MUSICALE "GIUSEPPE VERDI" APS</t>
  </si>
  <si>
    <t>GRUPPO POLIFONICO HARMONIAE APS</t>
  </si>
  <si>
    <t>COMITATO PRO CAUSA CANONIZZAZIONE BEATO MARCO D'AVIANO</t>
  </si>
  <si>
    <t>ASD A.C. VIRTUS ROVEREDO</t>
  </si>
  <si>
    <t>GRUPPO POLIFONICO CLAUDIO MONTEVERDI</t>
  </si>
  <si>
    <t>PARROCCHIA S. ANTONIO ABATE</t>
  </si>
  <si>
    <t>PRO LOCO MANIAGO APS</t>
  </si>
  <si>
    <t>DIS-EQUALITY - TUTTI DIVERSAMENTE UGUALI A.P.S</t>
  </si>
  <si>
    <t>ASD MAJORETTES PRATA</t>
  </si>
  <si>
    <t>ASS. CULT. MUSICALE LE COLONE APS</t>
  </si>
  <si>
    <t>ASS. CULT. MUSICALE DOMUS MUSICAE APS</t>
  </si>
  <si>
    <t>CAMERATA STRUMENTALE ITALIANA</t>
  </si>
  <si>
    <t>SOCIETÀ OPERAIA DODISMALA DI CHIEVOLIS ODV</t>
  </si>
  <si>
    <t>ASS. CULT. MUSICALE NUOVA BANDA DI ACRLINO APS</t>
  </si>
  <si>
    <t>ASS. MUSICALE E CORALE CORO CONTRÀ CAMOLLI ETS ODV</t>
  </si>
  <si>
    <t>SCUOLA SPERIMENTALE DELL'ATTORE ASSOCIAZIONE CULTURALE</t>
  </si>
  <si>
    <t>YOUTH MUSIC PROJECT APS</t>
  </si>
  <si>
    <t>ASSOCIAZIONE ALTERNOTE APS ETS</t>
  </si>
  <si>
    <t>ASSOCIAZIONE ARMA AERONAUTICA AVIATORI D'ITALIA SEZ. MONFALCONE ODV</t>
  </si>
  <si>
    <t>U.S. ALDO MORO A.S.D.</t>
  </si>
  <si>
    <t>SOCIETÀ FILOLOGICA FRIULANA A.P.S. ETS</t>
  </si>
  <si>
    <t>ASSOCIAZIONE FILARMONICA SANVITESE</t>
  </si>
  <si>
    <t>DEPUTAZIONE DI STORIA PATRIA PER IL FRIULI</t>
  </si>
  <si>
    <t>A.S.D. UNION '91</t>
  </si>
  <si>
    <t>PRO LOCO VIVARO APS</t>
  </si>
  <si>
    <t>INTERNATIONAL POLICE ASSOCIATION COMITATO LOCALE LIGNANO BASSO FRIULI</t>
  </si>
  <si>
    <t>ANA SEZ. TRIESTE M.O.V.M. "CAP. GUIDO CORSI"</t>
  </si>
  <si>
    <t>ASD WAVES DOGS</t>
  </si>
  <si>
    <t>ASD G.S. AZZIDA "VALLI DEL NATISONE"</t>
  </si>
  <si>
    <t>A.P.S. CARNIA EVENTS</t>
  </si>
  <si>
    <t>ASSOCIAZIONE CULTURALE SEXTO</t>
  </si>
  <si>
    <t>CHEI DE MARTIGNÀ 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</si>
</sst>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6" fillId="33" borderId="17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16" fillId="33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5"/>
  <sheetViews>
    <sheetView tabSelected="1" topLeftCell="A143" workbookViewId="0">
      <selection activeCell="A141" sqref="A141:XFD284"/>
    </sheetView>
  </sheetViews>
  <sheetFormatPr defaultRowHeight="15" x14ac:dyDescent="0.25"/>
  <cols>
    <col min="1" max="1" width="27.42578125" style="1" bestFit="1" customWidth="1"/>
    <col min="2" max="2" width="16.28515625" style="1" bestFit="1" customWidth="1"/>
    <col min="3" max="3" width="50" style="3" customWidth="1"/>
    <col min="4" max="4" width="12" style="1" bestFit="1" customWidth="1"/>
    <col min="5" max="5" width="10.42578125" style="2" customWidth="1"/>
    <col min="6" max="6" width="35.42578125" style="2" bestFit="1" customWidth="1"/>
    <col min="7" max="7" width="9.140625" style="1" customWidth="1"/>
    <col min="8" max="8" width="24.140625" style="1" customWidth="1"/>
    <col min="9" max="9" width="23.42578125" style="2" bestFit="1" customWidth="1"/>
    <col min="10" max="10" width="117.7109375" style="2" customWidth="1"/>
    <col min="11" max="11" width="10.42578125" style="1" customWidth="1"/>
    <col min="12" max="12" width="9.140625" style="1" customWidth="1"/>
    <col min="13" max="13" width="0.140625" style="1" customWidth="1"/>
    <col min="14" max="14" width="10" style="2" bestFit="1" customWidth="1"/>
    <col min="15" max="15" width="8" style="2" bestFit="1" customWidth="1"/>
    <col min="16" max="30" width="10.42578125" style="1" customWidth="1"/>
    <col min="31" max="16384" width="9.140625" style="1"/>
  </cols>
  <sheetData>
    <row r="1" spans="1:15" s="4" customFormat="1" ht="47.25" customHeight="1" x14ac:dyDescent="0.2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158</v>
      </c>
      <c r="M1" s="27" t="s">
        <v>11</v>
      </c>
      <c r="N1" s="27" t="s">
        <v>12</v>
      </c>
      <c r="O1" s="28" t="s">
        <v>13</v>
      </c>
    </row>
    <row r="2" spans="1:15" ht="24.95" customHeight="1" x14ac:dyDescent="0.25">
      <c r="A2" s="29" t="s">
        <v>14</v>
      </c>
      <c r="B2" s="5" t="s">
        <v>15</v>
      </c>
      <c r="C2" s="6" t="s">
        <v>157</v>
      </c>
      <c r="D2" s="5" t="str">
        <f>"91035960938"</f>
        <v>91035960938</v>
      </c>
      <c r="E2" s="9">
        <v>2984.8</v>
      </c>
      <c r="F2" s="7" t="s">
        <v>17</v>
      </c>
      <c r="G2" s="5" t="s">
        <v>18</v>
      </c>
      <c r="H2" s="5" t="s">
        <v>19</v>
      </c>
      <c r="I2" s="7" t="s">
        <v>20</v>
      </c>
      <c r="J2" s="7" t="s">
        <v>21</v>
      </c>
      <c r="K2" s="8">
        <v>45365</v>
      </c>
      <c r="L2" s="5"/>
      <c r="M2" s="5"/>
      <c r="N2" s="7">
        <v>2024</v>
      </c>
      <c r="O2" s="13">
        <v>169</v>
      </c>
    </row>
    <row r="3" spans="1:15" ht="24.95" customHeight="1" x14ac:dyDescent="0.25">
      <c r="A3" s="29" t="s">
        <v>14</v>
      </c>
      <c r="B3" s="5" t="s">
        <v>15</v>
      </c>
      <c r="C3" s="6" t="s">
        <v>156</v>
      </c>
      <c r="D3" s="5" t="str">
        <f>"90135500321"</f>
        <v>90135500321</v>
      </c>
      <c r="E3" s="9">
        <v>5000</v>
      </c>
      <c r="F3" s="7" t="s">
        <v>17</v>
      </c>
      <c r="G3" s="5" t="s">
        <v>18</v>
      </c>
      <c r="H3" s="5" t="s">
        <v>19</v>
      </c>
      <c r="I3" s="7" t="s">
        <v>20</v>
      </c>
      <c r="J3" s="7" t="s">
        <v>21</v>
      </c>
      <c r="K3" s="8">
        <v>45366</v>
      </c>
      <c r="L3" s="5"/>
      <c r="M3" s="5"/>
      <c r="N3" s="7">
        <v>2024</v>
      </c>
      <c r="O3" s="13">
        <v>171</v>
      </c>
    </row>
    <row r="4" spans="1:15" ht="24.95" customHeight="1" x14ac:dyDescent="0.25">
      <c r="A4" s="29" t="s">
        <v>14</v>
      </c>
      <c r="B4" s="5" t="s">
        <v>15</v>
      </c>
      <c r="C4" s="6" t="s">
        <v>155</v>
      </c>
      <c r="D4" s="5" t="str">
        <f>"80018710329"</f>
        <v>80018710329</v>
      </c>
      <c r="E4" s="9">
        <v>3149.3</v>
      </c>
      <c r="F4" s="7" t="s">
        <v>17</v>
      </c>
      <c r="G4" s="5" t="s">
        <v>18</v>
      </c>
      <c r="H4" s="5" t="s">
        <v>19</v>
      </c>
      <c r="I4" s="7" t="s">
        <v>20</v>
      </c>
      <c r="J4" s="7" t="s">
        <v>21</v>
      </c>
      <c r="K4" s="8">
        <v>45369</v>
      </c>
      <c r="L4" s="5"/>
      <c r="M4" s="5"/>
      <c r="N4" s="7">
        <v>2024</v>
      </c>
      <c r="O4" s="13">
        <v>172</v>
      </c>
    </row>
    <row r="5" spans="1:15" ht="24.95" customHeight="1" x14ac:dyDescent="0.25">
      <c r="A5" s="29" t="s">
        <v>14</v>
      </c>
      <c r="B5" s="5" t="s">
        <v>15</v>
      </c>
      <c r="C5" s="6" t="s">
        <v>154</v>
      </c>
      <c r="D5" s="5" t="str">
        <f>"84008520300"</f>
        <v>84008520300</v>
      </c>
      <c r="E5" s="9">
        <v>5000</v>
      </c>
      <c r="F5" s="7" t="s">
        <v>17</v>
      </c>
      <c r="G5" s="5" t="s">
        <v>18</v>
      </c>
      <c r="H5" s="5" t="s">
        <v>19</v>
      </c>
      <c r="I5" s="7" t="s">
        <v>20</v>
      </c>
      <c r="J5" s="7" t="s">
        <v>21</v>
      </c>
      <c r="K5" s="8">
        <v>45369</v>
      </c>
      <c r="L5" s="5"/>
      <c r="M5" s="5"/>
      <c r="N5" s="7">
        <v>2024</v>
      </c>
      <c r="O5" s="13">
        <v>175</v>
      </c>
    </row>
    <row r="6" spans="1:15" ht="24.95" customHeight="1" x14ac:dyDescent="0.25">
      <c r="A6" s="29" t="s">
        <v>14</v>
      </c>
      <c r="B6" s="5" t="s">
        <v>15</v>
      </c>
      <c r="C6" s="6" t="s">
        <v>153</v>
      </c>
      <c r="D6" s="5" t="str">
        <f>"91076220937"</f>
        <v>91076220937</v>
      </c>
      <c r="E6" s="9">
        <v>5000</v>
      </c>
      <c r="F6" s="7" t="s">
        <v>17</v>
      </c>
      <c r="G6" s="5" t="s">
        <v>18</v>
      </c>
      <c r="H6" s="5" t="s">
        <v>19</v>
      </c>
      <c r="I6" s="7" t="s">
        <v>20</v>
      </c>
      <c r="J6" s="7" t="s">
        <v>21</v>
      </c>
      <c r="K6" s="8">
        <v>45369</v>
      </c>
      <c r="L6" s="5"/>
      <c r="M6" s="5"/>
      <c r="N6" s="7">
        <v>2024</v>
      </c>
      <c r="O6" s="13">
        <v>176</v>
      </c>
    </row>
    <row r="7" spans="1:15" ht="24.95" customHeight="1" x14ac:dyDescent="0.25">
      <c r="A7" s="29" t="s">
        <v>14</v>
      </c>
      <c r="B7" s="5" t="s">
        <v>15</v>
      </c>
      <c r="C7" s="6" t="s">
        <v>152</v>
      </c>
      <c r="D7" s="5" t="str">
        <f>"94019480303"</f>
        <v>94019480303</v>
      </c>
      <c r="E7" s="9">
        <v>2731.73</v>
      </c>
      <c r="F7" s="7" t="s">
        <v>17</v>
      </c>
      <c r="G7" s="5" t="s">
        <v>18</v>
      </c>
      <c r="H7" s="5" t="s">
        <v>19</v>
      </c>
      <c r="I7" s="7" t="s">
        <v>20</v>
      </c>
      <c r="J7" s="7" t="s">
        <v>21</v>
      </c>
      <c r="K7" s="8">
        <v>45369</v>
      </c>
      <c r="L7" s="5"/>
      <c r="M7" s="5"/>
      <c r="N7" s="7">
        <v>2024</v>
      </c>
      <c r="O7" s="13">
        <v>182</v>
      </c>
    </row>
    <row r="8" spans="1:15" ht="24.95" customHeight="1" x14ac:dyDescent="0.25">
      <c r="A8" s="29" t="s">
        <v>14</v>
      </c>
      <c r="B8" s="5" t="s">
        <v>15</v>
      </c>
      <c r="C8" s="6" t="s">
        <v>151</v>
      </c>
      <c r="D8" s="5" t="str">
        <f>"91000570936"</f>
        <v>91000570936</v>
      </c>
      <c r="E8" s="9">
        <v>3500</v>
      </c>
      <c r="F8" s="7" t="s">
        <v>17</v>
      </c>
      <c r="G8" s="5" t="s">
        <v>18</v>
      </c>
      <c r="H8" s="5" t="s">
        <v>19</v>
      </c>
      <c r="I8" s="7" t="s">
        <v>20</v>
      </c>
      <c r="J8" s="7" t="s">
        <v>21</v>
      </c>
      <c r="K8" s="8">
        <v>45370</v>
      </c>
      <c r="L8" s="5"/>
      <c r="M8" s="5"/>
      <c r="N8" s="7">
        <v>2024</v>
      </c>
      <c r="O8" s="13">
        <v>184</v>
      </c>
    </row>
    <row r="9" spans="1:15" ht="24.95" customHeight="1" x14ac:dyDescent="0.25">
      <c r="A9" s="29" t="s">
        <v>14</v>
      </c>
      <c r="B9" s="5" t="s">
        <v>15</v>
      </c>
      <c r="C9" s="6" t="s">
        <v>150</v>
      </c>
      <c r="D9" s="5" t="str">
        <f>"90009650939"</f>
        <v>90009650939</v>
      </c>
      <c r="E9" s="9">
        <v>4999.3999999999996</v>
      </c>
      <c r="F9" s="7" t="s">
        <v>17</v>
      </c>
      <c r="G9" s="5" t="s">
        <v>18</v>
      </c>
      <c r="H9" s="5" t="s">
        <v>19</v>
      </c>
      <c r="I9" s="7" t="s">
        <v>20</v>
      </c>
      <c r="J9" s="7" t="s">
        <v>21</v>
      </c>
      <c r="K9" s="8">
        <v>45370</v>
      </c>
      <c r="L9" s="5"/>
      <c r="M9" s="5"/>
      <c r="N9" s="7">
        <v>2024</v>
      </c>
      <c r="O9" s="13">
        <v>185</v>
      </c>
    </row>
    <row r="10" spans="1:15" ht="24.95" customHeight="1" x14ac:dyDescent="0.25">
      <c r="A10" s="29" t="s">
        <v>14</v>
      </c>
      <c r="B10" s="5" t="s">
        <v>15</v>
      </c>
      <c r="C10" s="6" t="s">
        <v>149</v>
      </c>
      <c r="D10" s="5" t="str">
        <f>"90007760938"</f>
        <v>90007760938</v>
      </c>
      <c r="E10" s="9">
        <v>3044.3</v>
      </c>
      <c r="F10" s="7" t="s">
        <v>17</v>
      </c>
      <c r="G10" s="5" t="s">
        <v>18</v>
      </c>
      <c r="H10" s="5" t="s">
        <v>19</v>
      </c>
      <c r="I10" s="7" t="s">
        <v>20</v>
      </c>
      <c r="J10" s="7" t="s">
        <v>21</v>
      </c>
      <c r="K10" s="8">
        <v>45370</v>
      </c>
      <c r="L10" s="5"/>
      <c r="M10" s="5"/>
      <c r="N10" s="7">
        <v>2024</v>
      </c>
      <c r="O10" s="13">
        <v>187</v>
      </c>
    </row>
    <row r="11" spans="1:15" ht="24.95" customHeight="1" x14ac:dyDescent="0.25">
      <c r="A11" s="29" t="s">
        <v>14</v>
      </c>
      <c r="B11" s="5" t="s">
        <v>15</v>
      </c>
      <c r="C11" s="6" t="s">
        <v>148</v>
      </c>
      <c r="D11" s="5" t="str">
        <f>"01381200326"</f>
        <v>01381200326</v>
      </c>
      <c r="E11" s="9">
        <v>3501.4</v>
      </c>
      <c r="F11" s="7" t="s">
        <v>17</v>
      </c>
      <c r="G11" s="5" t="s">
        <v>18</v>
      </c>
      <c r="H11" s="5" t="s">
        <v>19</v>
      </c>
      <c r="I11" s="7" t="s">
        <v>20</v>
      </c>
      <c r="J11" s="7" t="s">
        <v>21</v>
      </c>
      <c r="K11" s="8">
        <v>45370</v>
      </c>
      <c r="L11" s="5"/>
      <c r="M11" s="5"/>
      <c r="N11" s="7">
        <v>2024</v>
      </c>
      <c r="O11" s="13">
        <v>188</v>
      </c>
    </row>
    <row r="12" spans="1:15" ht="24.95" customHeight="1" x14ac:dyDescent="0.25">
      <c r="A12" s="29" t="s">
        <v>14</v>
      </c>
      <c r="B12" s="5" t="s">
        <v>15</v>
      </c>
      <c r="C12" s="6" t="s">
        <v>147</v>
      </c>
      <c r="D12" s="5" t="str">
        <f>"80009790306"</f>
        <v>80009790306</v>
      </c>
      <c r="E12" s="9">
        <v>5000</v>
      </c>
      <c r="F12" s="7" t="s">
        <v>17</v>
      </c>
      <c r="G12" s="5" t="s">
        <v>18</v>
      </c>
      <c r="H12" s="5" t="s">
        <v>19</v>
      </c>
      <c r="I12" s="7" t="s">
        <v>20</v>
      </c>
      <c r="J12" s="7" t="s">
        <v>21</v>
      </c>
      <c r="K12" s="8">
        <v>45371</v>
      </c>
      <c r="L12" s="5"/>
      <c r="M12" s="5"/>
      <c r="N12" s="7">
        <v>2024</v>
      </c>
      <c r="O12" s="13">
        <v>189</v>
      </c>
    </row>
    <row r="13" spans="1:15" ht="24.95" customHeight="1" x14ac:dyDescent="0.25">
      <c r="A13" s="29" t="s">
        <v>14</v>
      </c>
      <c r="B13" s="5" t="s">
        <v>15</v>
      </c>
      <c r="C13" s="6" t="s">
        <v>146</v>
      </c>
      <c r="D13" s="5" t="str">
        <f>"94139570306"</f>
        <v>94139570306</v>
      </c>
      <c r="E13" s="9">
        <v>5000</v>
      </c>
      <c r="F13" s="7" t="s">
        <v>17</v>
      </c>
      <c r="G13" s="5" t="s">
        <v>18</v>
      </c>
      <c r="H13" s="5" t="s">
        <v>19</v>
      </c>
      <c r="I13" s="7" t="s">
        <v>20</v>
      </c>
      <c r="J13" s="7" t="s">
        <v>21</v>
      </c>
      <c r="K13" s="8">
        <v>45371</v>
      </c>
      <c r="L13" s="5"/>
      <c r="M13" s="5"/>
      <c r="N13" s="7">
        <v>2024</v>
      </c>
      <c r="O13" s="13">
        <v>190</v>
      </c>
    </row>
    <row r="14" spans="1:15" ht="24.95" customHeight="1" x14ac:dyDescent="0.25">
      <c r="A14" s="29" t="s">
        <v>14</v>
      </c>
      <c r="B14" s="5" t="s">
        <v>15</v>
      </c>
      <c r="C14" s="6" t="s">
        <v>145</v>
      </c>
      <c r="D14" s="5" t="str">
        <f>"91048850316"</f>
        <v>91048850316</v>
      </c>
      <c r="E14" s="9">
        <v>2835.7</v>
      </c>
      <c r="F14" s="7" t="s">
        <v>17</v>
      </c>
      <c r="G14" s="5" t="s">
        <v>18</v>
      </c>
      <c r="H14" s="5" t="s">
        <v>19</v>
      </c>
      <c r="I14" s="7" t="s">
        <v>20</v>
      </c>
      <c r="J14" s="7" t="s">
        <v>21</v>
      </c>
      <c r="K14" s="8">
        <v>45371</v>
      </c>
      <c r="L14" s="5"/>
      <c r="M14" s="5"/>
      <c r="N14" s="7">
        <v>2024</v>
      </c>
      <c r="O14" s="13">
        <v>193</v>
      </c>
    </row>
    <row r="15" spans="1:15" ht="24.95" customHeight="1" x14ac:dyDescent="0.25">
      <c r="A15" s="29" t="s">
        <v>14</v>
      </c>
      <c r="B15" s="5" t="s">
        <v>15</v>
      </c>
      <c r="C15" s="6" t="s">
        <v>144</v>
      </c>
      <c r="D15" s="5" t="str">
        <f>"01475280937"</f>
        <v>01475280937</v>
      </c>
      <c r="E15" s="9">
        <v>5000</v>
      </c>
      <c r="F15" s="7" t="s">
        <v>17</v>
      </c>
      <c r="G15" s="5" t="s">
        <v>18</v>
      </c>
      <c r="H15" s="5" t="s">
        <v>19</v>
      </c>
      <c r="I15" s="7" t="s">
        <v>20</v>
      </c>
      <c r="J15" s="7" t="s">
        <v>21</v>
      </c>
      <c r="K15" s="8">
        <v>45371</v>
      </c>
      <c r="L15" s="5"/>
      <c r="M15" s="5"/>
      <c r="N15" s="7">
        <v>2024</v>
      </c>
      <c r="O15" s="13">
        <v>194</v>
      </c>
    </row>
    <row r="16" spans="1:15" ht="24.95" customHeight="1" x14ac:dyDescent="0.25">
      <c r="A16" s="29" t="s">
        <v>14</v>
      </c>
      <c r="B16" s="5" t="s">
        <v>15</v>
      </c>
      <c r="C16" s="6" t="s">
        <v>143</v>
      </c>
      <c r="D16" s="5" t="str">
        <f>"02690140302"</f>
        <v>02690140302</v>
      </c>
      <c r="E16" s="9">
        <v>5000</v>
      </c>
      <c r="F16" s="7" t="s">
        <v>17</v>
      </c>
      <c r="G16" s="5" t="s">
        <v>18</v>
      </c>
      <c r="H16" s="5" t="s">
        <v>19</v>
      </c>
      <c r="I16" s="7" t="s">
        <v>20</v>
      </c>
      <c r="J16" s="7" t="s">
        <v>21</v>
      </c>
      <c r="K16" s="8">
        <v>45372</v>
      </c>
      <c r="L16" s="5"/>
      <c r="M16" s="5"/>
      <c r="N16" s="7">
        <v>2024</v>
      </c>
      <c r="O16" s="13">
        <v>195</v>
      </c>
    </row>
    <row r="17" spans="1:15" ht="24.95" customHeight="1" x14ac:dyDescent="0.25">
      <c r="A17" s="29" t="s">
        <v>14</v>
      </c>
      <c r="B17" s="5" t="s">
        <v>15</v>
      </c>
      <c r="C17" s="6" t="s">
        <v>142</v>
      </c>
      <c r="D17" s="5" t="str">
        <f>"01111470314"</f>
        <v>01111470314</v>
      </c>
      <c r="E17" s="9">
        <v>5000</v>
      </c>
      <c r="F17" s="7" t="s">
        <v>17</v>
      </c>
      <c r="G17" s="5" t="s">
        <v>18</v>
      </c>
      <c r="H17" s="5" t="s">
        <v>19</v>
      </c>
      <c r="I17" s="7" t="s">
        <v>20</v>
      </c>
      <c r="J17" s="7" t="s">
        <v>21</v>
      </c>
      <c r="K17" s="8">
        <v>45372</v>
      </c>
      <c r="L17" s="5"/>
      <c r="M17" s="5"/>
      <c r="N17" s="7">
        <v>2024</v>
      </c>
      <c r="O17" s="13">
        <v>196</v>
      </c>
    </row>
    <row r="18" spans="1:15" ht="24.95" customHeight="1" x14ac:dyDescent="0.25">
      <c r="A18" s="29" t="s">
        <v>14</v>
      </c>
      <c r="B18" s="5" t="s">
        <v>15</v>
      </c>
      <c r="C18" s="6" t="s">
        <v>141</v>
      </c>
      <c r="D18" s="5" t="str">
        <f>"80027190307"</f>
        <v>80027190307</v>
      </c>
      <c r="E18" s="9">
        <v>1250.48</v>
      </c>
      <c r="F18" s="7" t="s">
        <v>17</v>
      </c>
      <c r="G18" s="5" t="s">
        <v>18</v>
      </c>
      <c r="H18" s="5" t="s">
        <v>19</v>
      </c>
      <c r="I18" s="7" t="s">
        <v>20</v>
      </c>
      <c r="J18" s="7" t="s">
        <v>21</v>
      </c>
      <c r="K18" s="8">
        <v>45372</v>
      </c>
      <c r="L18" s="5"/>
      <c r="M18" s="5"/>
      <c r="N18" s="7">
        <v>2024</v>
      </c>
      <c r="O18" s="13">
        <v>197</v>
      </c>
    </row>
    <row r="19" spans="1:15" ht="24.95" customHeight="1" x14ac:dyDescent="0.25">
      <c r="A19" s="29" t="s">
        <v>14</v>
      </c>
      <c r="B19" s="5" t="s">
        <v>15</v>
      </c>
      <c r="C19" s="6" t="s">
        <v>140</v>
      </c>
      <c r="D19" s="5" t="str">
        <f>"91025970319"</f>
        <v>91025970319</v>
      </c>
      <c r="E19" s="9">
        <v>5000</v>
      </c>
      <c r="F19" s="7" t="s">
        <v>17</v>
      </c>
      <c r="G19" s="5" t="s">
        <v>18</v>
      </c>
      <c r="H19" s="5" t="s">
        <v>19</v>
      </c>
      <c r="I19" s="7" t="s">
        <v>20</v>
      </c>
      <c r="J19" s="7" t="s">
        <v>21</v>
      </c>
      <c r="K19" s="8">
        <v>45372</v>
      </c>
      <c r="L19" s="5"/>
      <c r="M19" s="5"/>
      <c r="N19" s="7">
        <v>2024</v>
      </c>
      <c r="O19" s="13">
        <v>198</v>
      </c>
    </row>
    <row r="20" spans="1:15" ht="24.95" customHeight="1" x14ac:dyDescent="0.25">
      <c r="A20" s="29" t="s">
        <v>14</v>
      </c>
      <c r="B20" s="5" t="s">
        <v>15</v>
      </c>
      <c r="C20" s="6" t="s">
        <v>139</v>
      </c>
      <c r="D20" s="5" t="str">
        <f>"01743120931"</f>
        <v>01743120931</v>
      </c>
      <c r="E20" s="9">
        <v>5000</v>
      </c>
      <c r="F20" s="7" t="s">
        <v>17</v>
      </c>
      <c r="G20" s="5" t="s">
        <v>18</v>
      </c>
      <c r="H20" s="5" t="s">
        <v>19</v>
      </c>
      <c r="I20" s="7" t="s">
        <v>20</v>
      </c>
      <c r="J20" s="7" t="s">
        <v>21</v>
      </c>
      <c r="K20" s="8">
        <v>45373</v>
      </c>
      <c r="L20" s="5"/>
      <c r="M20" s="5"/>
      <c r="N20" s="7">
        <v>2024</v>
      </c>
      <c r="O20" s="13">
        <v>200</v>
      </c>
    </row>
    <row r="21" spans="1:15" ht="24.95" customHeight="1" x14ac:dyDescent="0.25">
      <c r="A21" s="29" t="s">
        <v>14</v>
      </c>
      <c r="B21" s="5" t="s">
        <v>15</v>
      </c>
      <c r="C21" s="6" t="s">
        <v>138</v>
      </c>
      <c r="D21" s="5" t="str">
        <f>"94057810304"</f>
        <v>94057810304</v>
      </c>
      <c r="E21" s="9">
        <v>3010.43</v>
      </c>
      <c r="F21" s="7" t="s">
        <v>17</v>
      </c>
      <c r="G21" s="5" t="s">
        <v>18</v>
      </c>
      <c r="H21" s="5" t="s">
        <v>19</v>
      </c>
      <c r="I21" s="7" t="s">
        <v>20</v>
      </c>
      <c r="J21" s="7" t="s">
        <v>21</v>
      </c>
      <c r="K21" s="8">
        <v>45376</v>
      </c>
      <c r="L21" s="5"/>
      <c r="M21" s="5"/>
      <c r="N21" s="7">
        <v>2024</v>
      </c>
      <c r="O21" s="13">
        <v>201</v>
      </c>
    </row>
    <row r="22" spans="1:15" ht="24.95" customHeight="1" x14ac:dyDescent="0.25">
      <c r="A22" s="29" t="s">
        <v>14</v>
      </c>
      <c r="B22" s="5" t="s">
        <v>15</v>
      </c>
      <c r="C22" s="6" t="s">
        <v>137</v>
      </c>
      <c r="D22" s="5" t="str">
        <f>"93017970307"</f>
        <v>93017970307</v>
      </c>
      <c r="E22" s="9">
        <v>5000</v>
      </c>
      <c r="F22" s="7" t="s">
        <v>17</v>
      </c>
      <c r="G22" s="5" t="s">
        <v>18</v>
      </c>
      <c r="H22" s="5" t="s">
        <v>19</v>
      </c>
      <c r="I22" s="7" t="s">
        <v>20</v>
      </c>
      <c r="J22" s="7" t="s">
        <v>21</v>
      </c>
      <c r="K22" s="8">
        <v>45376</v>
      </c>
      <c r="L22" s="5"/>
      <c r="M22" s="5"/>
      <c r="N22" s="7">
        <v>2024</v>
      </c>
      <c r="O22" s="13">
        <v>202</v>
      </c>
    </row>
    <row r="23" spans="1:15" ht="24.95" customHeight="1" x14ac:dyDescent="0.25">
      <c r="A23" s="29" t="s">
        <v>14</v>
      </c>
      <c r="B23" s="5" t="s">
        <v>15</v>
      </c>
      <c r="C23" s="6" t="s">
        <v>136</v>
      </c>
      <c r="D23" s="5" t="str">
        <f>"90167920322"</f>
        <v>90167920322</v>
      </c>
      <c r="E23" s="9">
        <v>4900</v>
      </c>
      <c r="F23" s="7" t="s">
        <v>17</v>
      </c>
      <c r="G23" s="5" t="s">
        <v>18</v>
      </c>
      <c r="H23" s="5" t="s">
        <v>19</v>
      </c>
      <c r="I23" s="7" t="s">
        <v>20</v>
      </c>
      <c r="J23" s="7" t="s">
        <v>21</v>
      </c>
      <c r="K23" s="8">
        <v>45376</v>
      </c>
      <c r="L23" s="5"/>
      <c r="M23" s="5"/>
      <c r="N23" s="7">
        <v>2024</v>
      </c>
      <c r="O23" s="13">
        <v>204</v>
      </c>
    </row>
    <row r="24" spans="1:15" ht="24.95" customHeight="1" x14ac:dyDescent="0.25">
      <c r="A24" s="29" t="s">
        <v>14</v>
      </c>
      <c r="B24" s="5" t="s">
        <v>15</v>
      </c>
      <c r="C24" s="6" t="s">
        <v>135</v>
      </c>
      <c r="D24" s="5" t="str">
        <f>"02939670309"</f>
        <v>02939670309</v>
      </c>
      <c r="E24" s="9">
        <v>3441.2</v>
      </c>
      <c r="F24" s="7" t="s">
        <v>17</v>
      </c>
      <c r="G24" s="5" t="s">
        <v>18</v>
      </c>
      <c r="H24" s="5" t="s">
        <v>19</v>
      </c>
      <c r="I24" s="7" t="s">
        <v>20</v>
      </c>
      <c r="J24" s="7" t="s">
        <v>21</v>
      </c>
      <c r="K24" s="8">
        <v>45376</v>
      </c>
      <c r="L24" s="5"/>
      <c r="M24" s="5"/>
      <c r="N24" s="7">
        <v>2024</v>
      </c>
      <c r="O24" s="13">
        <v>208</v>
      </c>
    </row>
    <row r="25" spans="1:15" ht="24.95" customHeight="1" x14ac:dyDescent="0.25">
      <c r="A25" s="29" t="s">
        <v>14</v>
      </c>
      <c r="B25" s="5" t="s">
        <v>15</v>
      </c>
      <c r="C25" s="6" t="s">
        <v>134</v>
      </c>
      <c r="D25" s="5" t="str">
        <f>"91055610934"</f>
        <v>91055610934</v>
      </c>
      <c r="E25" s="9">
        <v>1946</v>
      </c>
      <c r="F25" s="7" t="s">
        <v>17</v>
      </c>
      <c r="G25" s="5" t="s">
        <v>18</v>
      </c>
      <c r="H25" s="5" t="s">
        <v>19</v>
      </c>
      <c r="I25" s="7" t="s">
        <v>20</v>
      </c>
      <c r="J25" s="7" t="s">
        <v>21</v>
      </c>
      <c r="K25" s="8">
        <v>45376</v>
      </c>
      <c r="L25" s="5"/>
      <c r="M25" s="5"/>
      <c r="N25" s="7">
        <v>2024</v>
      </c>
      <c r="O25" s="13">
        <v>209</v>
      </c>
    </row>
    <row r="26" spans="1:15" ht="24.95" customHeight="1" x14ac:dyDescent="0.25">
      <c r="A26" s="29" t="s">
        <v>14</v>
      </c>
      <c r="B26" s="5" t="s">
        <v>15</v>
      </c>
      <c r="C26" s="6" t="s">
        <v>133</v>
      </c>
      <c r="D26" s="5" t="str">
        <f>"90001550939"</f>
        <v>90001550939</v>
      </c>
      <c r="E26" s="9">
        <v>5000</v>
      </c>
      <c r="F26" s="7" t="s">
        <v>17</v>
      </c>
      <c r="G26" s="5" t="s">
        <v>18</v>
      </c>
      <c r="H26" s="5" t="s">
        <v>19</v>
      </c>
      <c r="I26" s="7" t="s">
        <v>20</v>
      </c>
      <c r="J26" s="7" t="s">
        <v>21</v>
      </c>
      <c r="K26" s="8">
        <v>45377</v>
      </c>
      <c r="L26" s="5"/>
      <c r="M26" s="5"/>
      <c r="N26" s="7">
        <v>2024</v>
      </c>
      <c r="O26" s="13">
        <v>210</v>
      </c>
    </row>
    <row r="27" spans="1:15" ht="24.95" customHeight="1" x14ac:dyDescent="0.25">
      <c r="A27" s="29" t="s">
        <v>14</v>
      </c>
      <c r="B27" s="5" t="s">
        <v>15</v>
      </c>
      <c r="C27" s="6" t="s">
        <v>132</v>
      </c>
      <c r="D27" s="5" t="str">
        <f>"91097420938"</f>
        <v>91097420938</v>
      </c>
      <c r="E27" s="9">
        <v>4720.8</v>
      </c>
      <c r="F27" s="7" t="s">
        <v>17</v>
      </c>
      <c r="G27" s="5" t="s">
        <v>18</v>
      </c>
      <c r="H27" s="5" t="s">
        <v>19</v>
      </c>
      <c r="I27" s="7" t="s">
        <v>20</v>
      </c>
      <c r="J27" s="7" t="s">
        <v>21</v>
      </c>
      <c r="K27" s="8">
        <v>45377</v>
      </c>
      <c r="L27" s="5"/>
      <c r="M27" s="5"/>
      <c r="N27" s="7">
        <v>2024</v>
      </c>
      <c r="O27" s="13">
        <v>211</v>
      </c>
    </row>
    <row r="28" spans="1:15" ht="24.95" customHeight="1" x14ac:dyDescent="0.25">
      <c r="A28" s="29" t="s">
        <v>14</v>
      </c>
      <c r="B28" s="5" t="s">
        <v>15</v>
      </c>
      <c r="C28" s="6" t="s">
        <v>130</v>
      </c>
      <c r="D28" s="5" t="str">
        <f>"91014100936"</f>
        <v>91014100936</v>
      </c>
      <c r="E28" s="9">
        <v>4221</v>
      </c>
      <c r="F28" s="7" t="s">
        <v>17</v>
      </c>
      <c r="G28" s="5" t="s">
        <v>18</v>
      </c>
      <c r="H28" s="5" t="s">
        <v>19</v>
      </c>
      <c r="I28" s="7" t="s">
        <v>20</v>
      </c>
      <c r="J28" s="7" t="s">
        <v>21</v>
      </c>
      <c r="K28" s="8">
        <v>45377</v>
      </c>
      <c r="L28" s="5"/>
      <c r="M28" s="5"/>
      <c r="N28" s="7">
        <v>2024</v>
      </c>
      <c r="O28" s="13">
        <v>212</v>
      </c>
    </row>
    <row r="29" spans="1:15" ht="24.95" customHeight="1" x14ac:dyDescent="0.25">
      <c r="A29" s="29" t="s">
        <v>14</v>
      </c>
      <c r="B29" s="5" t="s">
        <v>15</v>
      </c>
      <c r="C29" s="6" t="s">
        <v>131</v>
      </c>
      <c r="D29" s="5" t="str">
        <f>"91100860930"</f>
        <v>91100860930</v>
      </c>
      <c r="E29" s="9">
        <v>4994.5</v>
      </c>
      <c r="F29" s="7" t="s">
        <v>17</v>
      </c>
      <c r="G29" s="5" t="s">
        <v>18</v>
      </c>
      <c r="H29" s="5" t="s">
        <v>19</v>
      </c>
      <c r="I29" s="7" t="s">
        <v>20</v>
      </c>
      <c r="J29" s="7" t="s">
        <v>21</v>
      </c>
      <c r="K29" s="8">
        <v>45377</v>
      </c>
      <c r="L29" s="5"/>
      <c r="M29" s="5"/>
      <c r="N29" s="7">
        <v>2024</v>
      </c>
      <c r="O29" s="13">
        <v>213</v>
      </c>
    </row>
    <row r="30" spans="1:15" ht="24.95" customHeight="1" x14ac:dyDescent="0.25">
      <c r="A30" s="29" t="s">
        <v>14</v>
      </c>
      <c r="B30" s="5" t="s">
        <v>15</v>
      </c>
      <c r="C30" s="6" t="s">
        <v>129</v>
      </c>
      <c r="D30" s="5" t="str">
        <f>"94100070302"</f>
        <v>94100070302</v>
      </c>
      <c r="E30" s="9">
        <v>5000</v>
      </c>
      <c r="F30" s="7" t="s">
        <v>17</v>
      </c>
      <c r="G30" s="5" t="s">
        <v>18</v>
      </c>
      <c r="H30" s="5" t="s">
        <v>19</v>
      </c>
      <c r="I30" s="7" t="s">
        <v>20</v>
      </c>
      <c r="J30" s="7" t="s">
        <v>21</v>
      </c>
      <c r="K30" s="8">
        <v>45377</v>
      </c>
      <c r="L30" s="5"/>
      <c r="M30" s="5"/>
      <c r="N30" s="7">
        <v>2024</v>
      </c>
      <c r="O30" s="13">
        <v>214</v>
      </c>
    </row>
    <row r="31" spans="1:15" ht="24.95" customHeight="1" x14ac:dyDescent="0.25">
      <c r="A31" s="29" t="s">
        <v>14</v>
      </c>
      <c r="B31" s="5" t="s">
        <v>15</v>
      </c>
      <c r="C31" s="6" t="s">
        <v>128</v>
      </c>
      <c r="D31" s="5" t="str">
        <f>"80010200303"</f>
        <v>80010200303</v>
      </c>
      <c r="E31" s="9">
        <v>5000</v>
      </c>
      <c r="F31" s="7" t="s">
        <v>17</v>
      </c>
      <c r="G31" s="5" t="s">
        <v>18</v>
      </c>
      <c r="H31" s="5" t="s">
        <v>19</v>
      </c>
      <c r="I31" s="7" t="s">
        <v>20</v>
      </c>
      <c r="J31" s="7" t="s">
        <v>21</v>
      </c>
      <c r="K31" s="8">
        <v>45377</v>
      </c>
      <c r="L31" s="5"/>
      <c r="M31" s="5"/>
      <c r="N31" s="7">
        <v>2024</v>
      </c>
      <c r="O31" s="13">
        <v>215</v>
      </c>
    </row>
    <row r="32" spans="1:15" ht="24.95" customHeight="1" x14ac:dyDescent="0.25">
      <c r="A32" s="29" t="s">
        <v>14</v>
      </c>
      <c r="B32" s="5" t="s">
        <v>15</v>
      </c>
      <c r="C32" s="6" t="s">
        <v>127</v>
      </c>
      <c r="D32" s="5" t="str">
        <f>"02269380305"</f>
        <v>02269380305</v>
      </c>
      <c r="E32" s="9">
        <v>5000</v>
      </c>
      <c r="F32" s="7" t="s">
        <v>17</v>
      </c>
      <c r="G32" s="5" t="s">
        <v>18</v>
      </c>
      <c r="H32" s="5" t="s">
        <v>19</v>
      </c>
      <c r="I32" s="7" t="s">
        <v>20</v>
      </c>
      <c r="J32" s="7" t="s">
        <v>21</v>
      </c>
      <c r="K32" s="8">
        <v>45378</v>
      </c>
      <c r="L32" s="5"/>
      <c r="M32" s="5"/>
      <c r="N32" s="7">
        <v>2024</v>
      </c>
      <c r="O32" s="13">
        <v>219</v>
      </c>
    </row>
    <row r="33" spans="1:15" ht="24.95" customHeight="1" x14ac:dyDescent="0.25">
      <c r="A33" s="29" t="s">
        <v>14</v>
      </c>
      <c r="B33" s="5" t="s">
        <v>15</v>
      </c>
      <c r="C33" s="6" t="s">
        <v>126</v>
      </c>
      <c r="D33" s="5" t="str">
        <f>"91097750938"</f>
        <v>91097750938</v>
      </c>
      <c r="E33" s="9">
        <v>4984.03</v>
      </c>
      <c r="F33" s="7" t="s">
        <v>17</v>
      </c>
      <c r="G33" s="5" t="s">
        <v>18</v>
      </c>
      <c r="H33" s="5" t="s">
        <v>19</v>
      </c>
      <c r="I33" s="7" t="s">
        <v>20</v>
      </c>
      <c r="J33" s="7" t="s">
        <v>21</v>
      </c>
      <c r="K33" s="8">
        <v>45378</v>
      </c>
      <c r="L33" s="5"/>
      <c r="M33" s="5"/>
      <c r="N33" s="7">
        <v>2024</v>
      </c>
      <c r="O33" s="13">
        <v>220</v>
      </c>
    </row>
    <row r="34" spans="1:15" ht="24.95" customHeight="1" x14ac:dyDescent="0.25">
      <c r="A34" s="29" t="s">
        <v>14</v>
      </c>
      <c r="B34" s="5" t="s">
        <v>15</v>
      </c>
      <c r="C34" s="6" t="s">
        <v>125</v>
      </c>
      <c r="D34" s="5" t="str">
        <f>"01708390933"</f>
        <v>01708390933</v>
      </c>
      <c r="E34" s="9">
        <v>4445</v>
      </c>
      <c r="F34" s="7" t="s">
        <v>17</v>
      </c>
      <c r="G34" s="5" t="s">
        <v>18</v>
      </c>
      <c r="H34" s="5" t="s">
        <v>19</v>
      </c>
      <c r="I34" s="7" t="s">
        <v>20</v>
      </c>
      <c r="J34" s="7" t="s">
        <v>21</v>
      </c>
      <c r="K34" s="8">
        <v>45378</v>
      </c>
      <c r="L34" s="5"/>
      <c r="M34" s="5"/>
      <c r="N34" s="7">
        <v>2024</v>
      </c>
      <c r="O34" s="13">
        <v>221</v>
      </c>
    </row>
    <row r="35" spans="1:15" ht="24.95" customHeight="1" x14ac:dyDescent="0.25">
      <c r="A35" s="29" t="s">
        <v>14</v>
      </c>
      <c r="B35" s="5" t="s">
        <v>15</v>
      </c>
      <c r="C35" s="6" t="s">
        <v>124</v>
      </c>
      <c r="D35" s="5" t="str">
        <f>"90001790311"</f>
        <v>90001790311</v>
      </c>
      <c r="E35" s="9">
        <v>3710</v>
      </c>
      <c r="F35" s="7" t="s">
        <v>17</v>
      </c>
      <c r="G35" s="5" t="s">
        <v>18</v>
      </c>
      <c r="H35" s="5" t="s">
        <v>19</v>
      </c>
      <c r="I35" s="7" t="s">
        <v>20</v>
      </c>
      <c r="J35" s="7" t="s">
        <v>21</v>
      </c>
      <c r="K35" s="8">
        <v>45378</v>
      </c>
      <c r="L35" s="5"/>
      <c r="M35" s="5"/>
      <c r="N35" s="7">
        <v>2024</v>
      </c>
      <c r="O35" s="13">
        <v>222</v>
      </c>
    </row>
    <row r="36" spans="1:15" ht="24.95" customHeight="1" x14ac:dyDescent="0.25">
      <c r="A36" s="29" t="s">
        <v>14</v>
      </c>
      <c r="B36" s="5" t="s">
        <v>15</v>
      </c>
      <c r="C36" s="6" t="s">
        <v>123</v>
      </c>
      <c r="D36" s="5" t="str">
        <f>"94141350309"</f>
        <v>94141350309</v>
      </c>
      <c r="E36" s="9">
        <v>5000</v>
      </c>
      <c r="F36" s="7" t="s">
        <v>17</v>
      </c>
      <c r="G36" s="5" t="s">
        <v>18</v>
      </c>
      <c r="H36" s="5" t="s">
        <v>19</v>
      </c>
      <c r="I36" s="7" t="s">
        <v>20</v>
      </c>
      <c r="J36" s="7" t="s">
        <v>21</v>
      </c>
      <c r="K36" s="8">
        <v>45378</v>
      </c>
      <c r="L36" s="5"/>
      <c r="M36" s="5"/>
      <c r="N36" s="7">
        <v>2024</v>
      </c>
      <c r="O36" s="13">
        <v>223</v>
      </c>
    </row>
    <row r="37" spans="1:15" ht="24.95" customHeight="1" x14ac:dyDescent="0.25">
      <c r="A37" s="29" t="s">
        <v>14</v>
      </c>
      <c r="B37" s="5" t="s">
        <v>15</v>
      </c>
      <c r="C37" s="6" t="s">
        <v>122</v>
      </c>
      <c r="D37" s="5" t="str">
        <f>"94104320307"</f>
        <v>94104320307</v>
      </c>
      <c r="E37" s="9">
        <v>5000</v>
      </c>
      <c r="F37" s="7" t="s">
        <v>17</v>
      </c>
      <c r="G37" s="5" t="s">
        <v>18</v>
      </c>
      <c r="H37" s="5" t="s">
        <v>19</v>
      </c>
      <c r="I37" s="7" t="s">
        <v>20</v>
      </c>
      <c r="J37" s="7" t="s">
        <v>21</v>
      </c>
      <c r="K37" s="8">
        <v>45379</v>
      </c>
      <c r="L37" s="5"/>
      <c r="M37" s="5"/>
      <c r="N37" s="7">
        <v>2024</v>
      </c>
      <c r="O37" s="13">
        <v>224</v>
      </c>
    </row>
    <row r="38" spans="1:15" ht="24.95" customHeight="1" x14ac:dyDescent="0.25">
      <c r="A38" s="29" t="s">
        <v>14</v>
      </c>
      <c r="B38" s="5" t="s">
        <v>15</v>
      </c>
      <c r="C38" s="6" t="s">
        <v>121</v>
      </c>
      <c r="D38" s="5" t="str">
        <f>"81003130309"</f>
        <v>81003130309</v>
      </c>
      <c r="E38" s="9">
        <v>1409.1</v>
      </c>
      <c r="F38" s="7" t="s">
        <v>17</v>
      </c>
      <c r="G38" s="5" t="s">
        <v>18</v>
      </c>
      <c r="H38" s="5" t="s">
        <v>19</v>
      </c>
      <c r="I38" s="7" t="s">
        <v>20</v>
      </c>
      <c r="J38" s="7" t="s">
        <v>21</v>
      </c>
      <c r="K38" s="8">
        <v>45379</v>
      </c>
      <c r="L38" s="5"/>
      <c r="M38" s="5"/>
      <c r="N38" s="7">
        <v>2024</v>
      </c>
      <c r="O38" s="13">
        <v>225</v>
      </c>
    </row>
    <row r="39" spans="1:15" ht="24.95" customHeight="1" x14ac:dyDescent="0.25">
      <c r="A39" s="29" t="s">
        <v>14</v>
      </c>
      <c r="B39" s="5" t="s">
        <v>15</v>
      </c>
      <c r="C39" s="6" t="s">
        <v>120</v>
      </c>
      <c r="D39" s="5" t="str">
        <f>"94056710307"</f>
        <v>94056710307</v>
      </c>
      <c r="E39" s="9">
        <v>4970</v>
      </c>
      <c r="F39" s="7" t="s">
        <v>17</v>
      </c>
      <c r="G39" s="5" t="s">
        <v>18</v>
      </c>
      <c r="H39" s="5" t="s">
        <v>19</v>
      </c>
      <c r="I39" s="7" t="s">
        <v>20</v>
      </c>
      <c r="J39" s="7" t="s">
        <v>21</v>
      </c>
      <c r="K39" s="8">
        <v>45379</v>
      </c>
      <c r="L39" s="5"/>
      <c r="M39" s="5"/>
      <c r="N39" s="7">
        <v>2024</v>
      </c>
      <c r="O39" s="13">
        <v>227</v>
      </c>
    </row>
    <row r="40" spans="1:15" ht="24.95" customHeight="1" x14ac:dyDescent="0.25">
      <c r="A40" s="29" t="s">
        <v>14</v>
      </c>
      <c r="B40" s="5" t="s">
        <v>15</v>
      </c>
      <c r="C40" s="6" t="s">
        <v>119</v>
      </c>
      <c r="D40" s="5" t="str">
        <f>"02523170302"</f>
        <v>02523170302</v>
      </c>
      <c r="E40" s="9">
        <v>3080</v>
      </c>
      <c r="F40" s="7" t="s">
        <v>17</v>
      </c>
      <c r="G40" s="5" t="s">
        <v>18</v>
      </c>
      <c r="H40" s="5" t="s">
        <v>19</v>
      </c>
      <c r="I40" s="7" t="s">
        <v>20</v>
      </c>
      <c r="J40" s="7" t="s">
        <v>21</v>
      </c>
      <c r="K40" s="8">
        <v>45379</v>
      </c>
      <c r="L40" s="5"/>
      <c r="M40" s="5"/>
      <c r="N40" s="7">
        <v>2024</v>
      </c>
      <c r="O40" s="13">
        <v>228</v>
      </c>
    </row>
    <row r="41" spans="1:15" ht="24.95" customHeight="1" x14ac:dyDescent="0.25">
      <c r="A41" s="29" t="s">
        <v>14</v>
      </c>
      <c r="B41" s="5" t="s">
        <v>15</v>
      </c>
      <c r="C41" s="6" t="s">
        <v>116</v>
      </c>
      <c r="D41" s="5" t="str">
        <f>"90004260304"</f>
        <v>90004260304</v>
      </c>
      <c r="E41" s="9">
        <v>5000</v>
      </c>
      <c r="F41" s="7" t="s">
        <v>17</v>
      </c>
      <c r="G41" s="5" t="s">
        <v>18</v>
      </c>
      <c r="H41" s="5" t="s">
        <v>19</v>
      </c>
      <c r="I41" s="7" t="s">
        <v>20</v>
      </c>
      <c r="J41" s="7" t="s">
        <v>21</v>
      </c>
      <c r="K41" s="8">
        <v>45384</v>
      </c>
      <c r="L41" s="5"/>
      <c r="M41" s="5"/>
      <c r="N41" s="7">
        <v>2024</v>
      </c>
      <c r="O41" s="13">
        <v>231</v>
      </c>
    </row>
    <row r="42" spans="1:15" ht="24.95" customHeight="1" x14ac:dyDescent="0.25">
      <c r="A42" s="29" t="s">
        <v>14</v>
      </c>
      <c r="B42" s="5" t="s">
        <v>15</v>
      </c>
      <c r="C42" s="6" t="s">
        <v>118</v>
      </c>
      <c r="D42" s="5" t="str">
        <f>"91036070935"</f>
        <v>91036070935</v>
      </c>
      <c r="E42" s="9">
        <v>4900</v>
      </c>
      <c r="F42" s="7" t="s">
        <v>17</v>
      </c>
      <c r="G42" s="5" t="s">
        <v>18</v>
      </c>
      <c r="H42" s="5" t="s">
        <v>19</v>
      </c>
      <c r="I42" s="7" t="s">
        <v>20</v>
      </c>
      <c r="J42" s="7" t="s">
        <v>21</v>
      </c>
      <c r="K42" s="8">
        <v>45384</v>
      </c>
      <c r="L42" s="5"/>
      <c r="M42" s="5"/>
      <c r="N42" s="7">
        <v>2024</v>
      </c>
      <c r="O42" s="13">
        <v>232</v>
      </c>
    </row>
    <row r="43" spans="1:15" ht="24.95" customHeight="1" x14ac:dyDescent="0.25">
      <c r="A43" s="29" t="s">
        <v>14</v>
      </c>
      <c r="B43" s="5" t="s">
        <v>15</v>
      </c>
      <c r="C43" s="6" t="s">
        <v>117</v>
      </c>
      <c r="D43" s="5" t="str">
        <f>"80005900305"</f>
        <v>80005900305</v>
      </c>
      <c r="E43" s="9">
        <v>4858.7</v>
      </c>
      <c r="F43" s="7" t="s">
        <v>17</v>
      </c>
      <c r="G43" s="5" t="s">
        <v>18</v>
      </c>
      <c r="H43" s="5" t="s">
        <v>19</v>
      </c>
      <c r="I43" s="7" t="s">
        <v>20</v>
      </c>
      <c r="J43" s="7" t="s">
        <v>21</v>
      </c>
      <c r="K43" s="8">
        <v>45384</v>
      </c>
      <c r="L43" s="5"/>
      <c r="M43" s="5"/>
      <c r="N43" s="7">
        <v>2024</v>
      </c>
      <c r="O43" s="13">
        <v>233</v>
      </c>
    </row>
    <row r="44" spans="1:15" ht="24.95" customHeight="1" x14ac:dyDescent="0.25">
      <c r="A44" s="29" t="s">
        <v>14</v>
      </c>
      <c r="B44" s="5" t="s">
        <v>15</v>
      </c>
      <c r="C44" s="6" t="s">
        <v>115</v>
      </c>
      <c r="D44" s="5" t="str">
        <f>"91087720933"</f>
        <v>91087720933</v>
      </c>
      <c r="E44" s="9">
        <v>4970</v>
      </c>
      <c r="F44" s="7" t="s">
        <v>17</v>
      </c>
      <c r="G44" s="5" t="s">
        <v>18</v>
      </c>
      <c r="H44" s="5" t="s">
        <v>19</v>
      </c>
      <c r="I44" s="7" t="s">
        <v>20</v>
      </c>
      <c r="J44" s="7" t="s">
        <v>21</v>
      </c>
      <c r="K44" s="8">
        <v>45384</v>
      </c>
      <c r="L44" s="5"/>
      <c r="M44" s="5"/>
      <c r="N44" s="7">
        <v>2024</v>
      </c>
      <c r="O44" s="13">
        <v>234</v>
      </c>
    </row>
    <row r="45" spans="1:15" ht="24.95" customHeight="1" x14ac:dyDescent="0.25">
      <c r="A45" s="29" t="s">
        <v>14</v>
      </c>
      <c r="B45" s="5" t="s">
        <v>15</v>
      </c>
      <c r="C45" s="6" t="s">
        <v>114</v>
      </c>
      <c r="D45" s="5" t="str">
        <f>"81002530319"</f>
        <v>81002530319</v>
      </c>
      <c r="E45" s="9">
        <v>5000</v>
      </c>
      <c r="F45" s="7" t="s">
        <v>17</v>
      </c>
      <c r="G45" s="5" t="s">
        <v>18</v>
      </c>
      <c r="H45" s="5" t="s">
        <v>19</v>
      </c>
      <c r="I45" s="7" t="s">
        <v>20</v>
      </c>
      <c r="J45" s="7" t="s">
        <v>21</v>
      </c>
      <c r="K45" s="8">
        <v>45384</v>
      </c>
      <c r="L45" s="5"/>
      <c r="M45" s="5"/>
      <c r="N45" s="7">
        <v>2024</v>
      </c>
      <c r="O45" s="13">
        <v>235</v>
      </c>
    </row>
    <row r="46" spans="1:15" ht="24.95" customHeight="1" x14ac:dyDescent="0.25">
      <c r="A46" s="29" t="s">
        <v>14</v>
      </c>
      <c r="B46" s="5" t="s">
        <v>15</v>
      </c>
      <c r="C46" s="6" t="s">
        <v>113</v>
      </c>
      <c r="D46" s="5" t="str">
        <f>"01329100307"</f>
        <v>01329100307</v>
      </c>
      <c r="E46" s="9">
        <v>5000</v>
      </c>
      <c r="F46" s="7" t="s">
        <v>17</v>
      </c>
      <c r="G46" s="5" t="s">
        <v>18</v>
      </c>
      <c r="H46" s="5" t="s">
        <v>19</v>
      </c>
      <c r="I46" s="7" t="s">
        <v>20</v>
      </c>
      <c r="J46" s="7" t="s">
        <v>21</v>
      </c>
      <c r="K46" s="8">
        <v>45384</v>
      </c>
      <c r="L46" s="5"/>
      <c r="M46" s="5"/>
      <c r="N46" s="7">
        <v>2024</v>
      </c>
      <c r="O46" s="13">
        <v>236</v>
      </c>
    </row>
    <row r="47" spans="1:15" ht="24.95" customHeight="1" x14ac:dyDescent="0.25">
      <c r="A47" s="29" t="s">
        <v>14</v>
      </c>
      <c r="B47" s="5" t="s">
        <v>15</v>
      </c>
      <c r="C47" s="6" t="s">
        <v>112</v>
      </c>
      <c r="D47" s="5" t="str">
        <f>"90024130313"</f>
        <v>90024130313</v>
      </c>
      <c r="E47" s="9">
        <v>5000</v>
      </c>
      <c r="F47" s="7" t="s">
        <v>17</v>
      </c>
      <c r="G47" s="5" t="s">
        <v>18</v>
      </c>
      <c r="H47" s="5" t="s">
        <v>19</v>
      </c>
      <c r="I47" s="7" t="s">
        <v>20</v>
      </c>
      <c r="J47" s="7" t="s">
        <v>21</v>
      </c>
      <c r="K47" s="8">
        <v>45384</v>
      </c>
      <c r="L47" s="5"/>
      <c r="M47" s="5"/>
      <c r="N47" s="7">
        <v>2024</v>
      </c>
      <c r="O47" s="13">
        <v>237</v>
      </c>
    </row>
    <row r="48" spans="1:15" ht="24.95" customHeight="1" x14ac:dyDescent="0.25">
      <c r="A48" s="29" t="s">
        <v>14</v>
      </c>
      <c r="B48" s="5" t="s">
        <v>15</v>
      </c>
      <c r="C48" s="6" t="s">
        <v>111</v>
      </c>
      <c r="D48" s="5" t="str">
        <f>"90024100308"</f>
        <v>90024100308</v>
      </c>
      <c r="E48" s="9">
        <v>2561.7199999999998</v>
      </c>
      <c r="F48" s="7" t="s">
        <v>17</v>
      </c>
      <c r="G48" s="5" t="s">
        <v>18</v>
      </c>
      <c r="H48" s="5" t="s">
        <v>19</v>
      </c>
      <c r="I48" s="7" t="s">
        <v>20</v>
      </c>
      <c r="J48" s="7" t="s">
        <v>21</v>
      </c>
      <c r="K48" s="8">
        <v>45384</v>
      </c>
      <c r="L48" s="5"/>
      <c r="M48" s="5"/>
      <c r="N48" s="7">
        <v>2024</v>
      </c>
      <c r="O48" s="13">
        <v>238</v>
      </c>
    </row>
    <row r="49" spans="1:15" ht="24.95" customHeight="1" x14ac:dyDescent="0.25">
      <c r="A49" s="29" t="s">
        <v>14</v>
      </c>
      <c r="B49" s="5" t="s">
        <v>15</v>
      </c>
      <c r="C49" s="6" t="s">
        <v>110</v>
      </c>
      <c r="D49" s="5" t="str">
        <f>"80012310936"</f>
        <v>80012310936</v>
      </c>
      <c r="E49" s="9">
        <v>5000</v>
      </c>
      <c r="F49" s="7" t="s">
        <v>17</v>
      </c>
      <c r="G49" s="5" t="s">
        <v>18</v>
      </c>
      <c r="H49" s="5" t="s">
        <v>19</v>
      </c>
      <c r="I49" s="7" t="s">
        <v>20</v>
      </c>
      <c r="J49" s="7" t="s">
        <v>21</v>
      </c>
      <c r="K49" s="8">
        <v>45384</v>
      </c>
      <c r="L49" s="5"/>
      <c r="M49" s="5"/>
      <c r="N49" s="7">
        <v>2024</v>
      </c>
      <c r="O49" s="13">
        <v>239</v>
      </c>
    </row>
    <row r="50" spans="1:15" ht="24.95" customHeight="1" x14ac:dyDescent="0.25">
      <c r="A50" s="29" t="s">
        <v>14</v>
      </c>
      <c r="B50" s="5" t="s">
        <v>15</v>
      </c>
      <c r="C50" s="6" t="s">
        <v>109</v>
      </c>
      <c r="D50" s="5" t="str">
        <f>"90001750935"</f>
        <v>90001750935</v>
      </c>
      <c r="E50" s="9">
        <v>5000</v>
      </c>
      <c r="F50" s="7" t="s">
        <v>17</v>
      </c>
      <c r="G50" s="5" t="s">
        <v>18</v>
      </c>
      <c r="H50" s="5" t="s">
        <v>19</v>
      </c>
      <c r="I50" s="7" t="s">
        <v>20</v>
      </c>
      <c r="J50" s="7" t="s">
        <v>21</v>
      </c>
      <c r="K50" s="8">
        <v>45384</v>
      </c>
      <c r="L50" s="5"/>
      <c r="M50" s="5"/>
      <c r="N50" s="7">
        <v>2024</v>
      </c>
      <c r="O50" s="13">
        <v>240</v>
      </c>
    </row>
    <row r="51" spans="1:15" ht="24.95" customHeight="1" x14ac:dyDescent="0.25">
      <c r="A51" s="29" t="s">
        <v>14</v>
      </c>
      <c r="B51" s="5" t="s">
        <v>15</v>
      </c>
      <c r="C51" s="6" t="s">
        <v>108</v>
      </c>
      <c r="D51" s="5" t="str">
        <f>"00551890312"</f>
        <v>00551890312</v>
      </c>
      <c r="E51" s="9">
        <v>5000</v>
      </c>
      <c r="F51" s="7" t="s">
        <v>17</v>
      </c>
      <c r="G51" s="5" t="s">
        <v>18</v>
      </c>
      <c r="H51" s="5" t="s">
        <v>19</v>
      </c>
      <c r="I51" s="7" t="s">
        <v>20</v>
      </c>
      <c r="J51" s="7" t="s">
        <v>21</v>
      </c>
      <c r="K51" s="8">
        <v>45384</v>
      </c>
      <c r="L51" s="5"/>
      <c r="M51" s="5"/>
      <c r="N51" s="7">
        <v>2024</v>
      </c>
      <c r="O51" s="13">
        <v>241</v>
      </c>
    </row>
    <row r="52" spans="1:15" ht="24.95" customHeight="1" x14ac:dyDescent="0.25">
      <c r="A52" s="29" t="s">
        <v>14</v>
      </c>
      <c r="B52" s="5" t="s">
        <v>15</v>
      </c>
      <c r="C52" s="6" t="s">
        <v>107</v>
      </c>
      <c r="D52" s="5" t="str">
        <f>"94144050302"</f>
        <v>94144050302</v>
      </c>
      <c r="E52" s="9">
        <v>5000</v>
      </c>
      <c r="F52" s="7" t="s">
        <v>17</v>
      </c>
      <c r="G52" s="5" t="s">
        <v>18</v>
      </c>
      <c r="H52" s="5" t="s">
        <v>19</v>
      </c>
      <c r="I52" s="7" t="s">
        <v>20</v>
      </c>
      <c r="J52" s="7" t="s">
        <v>21</v>
      </c>
      <c r="K52" s="8">
        <v>45384</v>
      </c>
      <c r="L52" s="5"/>
      <c r="M52" s="5"/>
      <c r="N52" s="7">
        <v>2024</v>
      </c>
      <c r="O52" s="13">
        <v>242</v>
      </c>
    </row>
    <row r="53" spans="1:15" ht="24.95" customHeight="1" x14ac:dyDescent="0.25">
      <c r="A53" s="29" t="s">
        <v>14</v>
      </c>
      <c r="B53" s="5" t="s">
        <v>15</v>
      </c>
      <c r="C53" s="6" t="s">
        <v>106</v>
      </c>
      <c r="D53" s="5" t="str">
        <f>"80023830302"</f>
        <v>80023830302</v>
      </c>
      <c r="E53" s="9">
        <v>5000</v>
      </c>
      <c r="F53" s="7" t="s">
        <v>17</v>
      </c>
      <c r="G53" s="5" t="s">
        <v>18</v>
      </c>
      <c r="H53" s="5" t="s">
        <v>19</v>
      </c>
      <c r="I53" s="7" t="s">
        <v>20</v>
      </c>
      <c r="J53" s="7" t="s">
        <v>21</v>
      </c>
      <c r="K53" s="8">
        <v>45384</v>
      </c>
      <c r="L53" s="5"/>
      <c r="M53" s="5"/>
      <c r="N53" s="7">
        <v>2024</v>
      </c>
      <c r="O53" s="13">
        <v>243</v>
      </c>
    </row>
    <row r="54" spans="1:15" ht="24.95" customHeight="1" x14ac:dyDescent="0.25">
      <c r="A54" s="29" t="s">
        <v>14</v>
      </c>
      <c r="B54" s="5" t="s">
        <v>15</v>
      </c>
      <c r="C54" s="6" t="s">
        <v>105</v>
      </c>
      <c r="D54" s="5" t="str">
        <f>"91036510930"</f>
        <v>91036510930</v>
      </c>
      <c r="E54" s="9">
        <v>4900</v>
      </c>
      <c r="F54" s="7" t="s">
        <v>17</v>
      </c>
      <c r="G54" s="5" t="s">
        <v>18</v>
      </c>
      <c r="H54" s="5" t="s">
        <v>19</v>
      </c>
      <c r="I54" s="7" t="s">
        <v>20</v>
      </c>
      <c r="J54" s="7" t="s">
        <v>21</v>
      </c>
      <c r="K54" s="8">
        <v>45385</v>
      </c>
      <c r="L54" s="5"/>
      <c r="M54" s="5"/>
      <c r="N54" s="7">
        <v>2024</v>
      </c>
      <c r="O54" s="13">
        <v>244</v>
      </c>
    </row>
    <row r="55" spans="1:15" ht="24.95" customHeight="1" x14ac:dyDescent="0.25">
      <c r="A55" s="29" t="s">
        <v>14</v>
      </c>
      <c r="B55" s="5" t="s">
        <v>15</v>
      </c>
      <c r="C55" s="6" t="s">
        <v>104</v>
      </c>
      <c r="D55" s="5" t="str">
        <f>"90027780312"</f>
        <v>90027780312</v>
      </c>
      <c r="E55" s="9">
        <v>5000</v>
      </c>
      <c r="F55" s="7" t="s">
        <v>17</v>
      </c>
      <c r="G55" s="5" t="s">
        <v>18</v>
      </c>
      <c r="H55" s="5" t="s">
        <v>19</v>
      </c>
      <c r="I55" s="7" t="s">
        <v>20</v>
      </c>
      <c r="J55" s="7" t="s">
        <v>21</v>
      </c>
      <c r="K55" s="8">
        <v>45385</v>
      </c>
      <c r="L55" s="5"/>
      <c r="M55" s="5"/>
      <c r="N55" s="7">
        <v>2024</v>
      </c>
      <c r="O55" s="13">
        <v>245</v>
      </c>
    </row>
    <row r="56" spans="1:15" ht="24.95" customHeight="1" x14ac:dyDescent="0.25">
      <c r="A56" s="29" t="s">
        <v>14</v>
      </c>
      <c r="B56" s="5" t="s">
        <v>15</v>
      </c>
      <c r="C56" s="6" t="s">
        <v>103</v>
      </c>
      <c r="D56" s="5" t="str">
        <f>"91055530934"</f>
        <v>91055530934</v>
      </c>
      <c r="E56" s="9">
        <v>4732</v>
      </c>
      <c r="F56" s="7" t="s">
        <v>17</v>
      </c>
      <c r="G56" s="5" t="s">
        <v>18</v>
      </c>
      <c r="H56" s="5" t="s">
        <v>19</v>
      </c>
      <c r="I56" s="7" t="s">
        <v>20</v>
      </c>
      <c r="J56" s="7" t="s">
        <v>21</v>
      </c>
      <c r="K56" s="8">
        <v>45385</v>
      </c>
      <c r="L56" s="5"/>
      <c r="M56" s="5"/>
      <c r="N56" s="7">
        <v>2024</v>
      </c>
      <c r="O56" s="13">
        <v>246</v>
      </c>
    </row>
    <row r="57" spans="1:15" ht="24.95" customHeight="1" x14ac:dyDescent="0.25">
      <c r="A57" s="29" t="s">
        <v>14</v>
      </c>
      <c r="B57" s="5" t="s">
        <v>15</v>
      </c>
      <c r="C57" s="6" t="s">
        <v>102</v>
      </c>
      <c r="D57" s="5" t="str">
        <f>"80001930306"</f>
        <v>80001930306</v>
      </c>
      <c r="E57" s="9">
        <v>4907.7</v>
      </c>
      <c r="F57" s="7" t="s">
        <v>17</v>
      </c>
      <c r="G57" s="5" t="s">
        <v>18</v>
      </c>
      <c r="H57" s="5" t="s">
        <v>19</v>
      </c>
      <c r="I57" s="7" t="s">
        <v>20</v>
      </c>
      <c r="J57" s="7" t="s">
        <v>21</v>
      </c>
      <c r="K57" s="8">
        <v>45385</v>
      </c>
      <c r="L57" s="5"/>
      <c r="M57" s="5"/>
      <c r="N57" s="7">
        <v>2024</v>
      </c>
      <c r="O57" s="13">
        <v>247</v>
      </c>
    </row>
    <row r="58" spans="1:15" ht="24.95" customHeight="1" x14ac:dyDescent="0.25">
      <c r="A58" s="29" t="s">
        <v>14</v>
      </c>
      <c r="B58" s="5" t="s">
        <v>15</v>
      </c>
      <c r="C58" s="6" t="s">
        <v>101</v>
      </c>
      <c r="D58" s="5" t="str">
        <f>"03082140306"</f>
        <v>03082140306</v>
      </c>
      <c r="E58" s="9">
        <v>5000</v>
      </c>
      <c r="F58" s="7" t="s">
        <v>17</v>
      </c>
      <c r="G58" s="5" t="s">
        <v>18</v>
      </c>
      <c r="H58" s="5" t="s">
        <v>19</v>
      </c>
      <c r="I58" s="7" t="s">
        <v>20</v>
      </c>
      <c r="J58" s="7" t="s">
        <v>21</v>
      </c>
      <c r="K58" s="8">
        <v>45385</v>
      </c>
      <c r="L58" s="5"/>
      <c r="M58" s="5"/>
      <c r="N58" s="7">
        <v>2024</v>
      </c>
      <c r="O58" s="13">
        <v>248</v>
      </c>
    </row>
    <row r="59" spans="1:15" ht="24.95" customHeight="1" x14ac:dyDescent="0.25">
      <c r="A59" s="29" t="s">
        <v>14</v>
      </c>
      <c r="B59" s="5" t="s">
        <v>15</v>
      </c>
      <c r="C59" s="6" t="s">
        <v>100</v>
      </c>
      <c r="D59" s="5" t="str">
        <f>"91078040937"</f>
        <v>91078040937</v>
      </c>
      <c r="E59" s="9">
        <v>5000</v>
      </c>
      <c r="F59" s="7" t="s">
        <v>17</v>
      </c>
      <c r="G59" s="5" t="s">
        <v>18</v>
      </c>
      <c r="H59" s="5" t="s">
        <v>19</v>
      </c>
      <c r="I59" s="7" t="s">
        <v>20</v>
      </c>
      <c r="J59" s="7" t="s">
        <v>21</v>
      </c>
      <c r="K59" s="8">
        <v>45385</v>
      </c>
      <c r="L59" s="5"/>
      <c r="M59" s="5"/>
      <c r="N59" s="7">
        <v>2024</v>
      </c>
      <c r="O59" s="13">
        <v>252</v>
      </c>
    </row>
    <row r="60" spans="1:15" ht="24.95" customHeight="1" x14ac:dyDescent="0.25">
      <c r="A60" s="29" t="s">
        <v>14</v>
      </c>
      <c r="B60" s="5" t="s">
        <v>15</v>
      </c>
      <c r="C60" s="6" t="s">
        <v>99</v>
      </c>
      <c r="D60" s="5" t="str">
        <f>"82000620300"</f>
        <v>82000620300</v>
      </c>
      <c r="E60" s="9">
        <v>5000</v>
      </c>
      <c r="F60" s="7" t="s">
        <v>17</v>
      </c>
      <c r="G60" s="5" t="s">
        <v>18</v>
      </c>
      <c r="H60" s="5" t="s">
        <v>19</v>
      </c>
      <c r="I60" s="7" t="s">
        <v>20</v>
      </c>
      <c r="J60" s="7" t="s">
        <v>21</v>
      </c>
      <c r="K60" s="8">
        <v>45385</v>
      </c>
      <c r="L60" s="5"/>
      <c r="M60" s="5"/>
      <c r="N60" s="7">
        <v>2024</v>
      </c>
      <c r="O60" s="13">
        <v>253</v>
      </c>
    </row>
    <row r="61" spans="1:15" ht="24.95" customHeight="1" x14ac:dyDescent="0.25">
      <c r="A61" s="29" t="s">
        <v>14</v>
      </c>
      <c r="B61" s="5" t="s">
        <v>15</v>
      </c>
      <c r="C61" s="6" t="s">
        <v>98</v>
      </c>
      <c r="D61" s="5" t="str">
        <f>"82000620300"</f>
        <v>82000620300</v>
      </c>
      <c r="E61" s="9">
        <v>5000</v>
      </c>
      <c r="F61" s="7" t="s">
        <v>17</v>
      </c>
      <c r="G61" s="5" t="s">
        <v>18</v>
      </c>
      <c r="H61" s="5" t="s">
        <v>19</v>
      </c>
      <c r="I61" s="7" t="s">
        <v>20</v>
      </c>
      <c r="J61" s="7" t="s">
        <v>21</v>
      </c>
      <c r="K61" s="8">
        <v>45386</v>
      </c>
      <c r="L61" s="5"/>
      <c r="M61" s="5"/>
      <c r="N61" s="7">
        <v>2024</v>
      </c>
      <c r="O61" s="13">
        <v>254</v>
      </c>
    </row>
    <row r="62" spans="1:15" ht="24.95" customHeight="1" x14ac:dyDescent="0.25">
      <c r="A62" s="29" t="s">
        <v>14</v>
      </c>
      <c r="B62" s="5" t="s">
        <v>15</v>
      </c>
      <c r="C62" s="6" t="s">
        <v>97</v>
      </c>
      <c r="D62" s="5" t="str">
        <f>"90025720302"</f>
        <v>90025720302</v>
      </c>
      <c r="E62" s="9">
        <v>3498.6</v>
      </c>
      <c r="F62" s="7" t="s">
        <v>17</v>
      </c>
      <c r="G62" s="5" t="s">
        <v>18</v>
      </c>
      <c r="H62" s="5" t="s">
        <v>19</v>
      </c>
      <c r="I62" s="7" t="s">
        <v>20</v>
      </c>
      <c r="J62" s="7" t="s">
        <v>21</v>
      </c>
      <c r="K62" s="8">
        <v>45386</v>
      </c>
      <c r="L62" s="5"/>
      <c r="M62" s="5"/>
      <c r="N62" s="7">
        <v>2024</v>
      </c>
      <c r="O62" s="13">
        <v>257</v>
      </c>
    </row>
    <row r="63" spans="1:15" ht="24.95" customHeight="1" x14ac:dyDescent="0.25">
      <c r="A63" s="29" t="s">
        <v>14</v>
      </c>
      <c r="B63" s="5" t="s">
        <v>15</v>
      </c>
      <c r="C63" s="6" t="s">
        <v>96</v>
      </c>
      <c r="D63" s="5" t="str">
        <f>"91003430310"</f>
        <v>91003430310</v>
      </c>
      <c r="E63" s="9">
        <v>5000</v>
      </c>
      <c r="F63" s="7" t="s">
        <v>17</v>
      </c>
      <c r="G63" s="5" t="s">
        <v>18</v>
      </c>
      <c r="H63" s="5" t="s">
        <v>19</v>
      </c>
      <c r="I63" s="7" t="s">
        <v>20</v>
      </c>
      <c r="J63" s="7" t="s">
        <v>21</v>
      </c>
      <c r="K63" s="8">
        <v>45386</v>
      </c>
      <c r="L63" s="5"/>
      <c r="M63" s="5"/>
      <c r="N63" s="7">
        <v>2024</v>
      </c>
      <c r="O63" s="13">
        <v>258</v>
      </c>
    </row>
    <row r="64" spans="1:15" ht="24.95" customHeight="1" x14ac:dyDescent="0.25">
      <c r="A64" s="29" t="s">
        <v>14</v>
      </c>
      <c r="B64" s="5" t="s">
        <v>15</v>
      </c>
      <c r="C64" s="6" t="s">
        <v>95</v>
      </c>
      <c r="D64" s="5" t="str">
        <f>"91030940315"</f>
        <v>91030940315</v>
      </c>
      <c r="E64" s="9">
        <v>3024</v>
      </c>
      <c r="F64" s="7" t="s">
        <v>17</v>
      </c>
      <c r="G64" s="5" t="s">
        <v>18</v>
      </c>
      <c r="H64" s="5" t="s">
        <v>19</v>
      </c>
      <c r="I64" s="7" t="s">
        <v>20</v>
      </c>
      <c r="J64" s="7" t="s">
        <v>21</v>
      </c>
      <c r="K64" s="8">
        <v>45387</v>
      </c>
      <c r="L64" s="5"/>
      <c r="M64" s="5"/>
      <c r="N64" s="7">
        <v>2024</v>
      </c>
      <c r="O64" s="13">
        <v>260</v>
      </c>
    </row>
    <row r="65" spans="1:15" ht="24.95" customHeight="1" x14ac:dyDescent="0.25">
      <c r="A65" s="29" t="s">
        <v>14</v>
      </c>
      <c r="B65" s="5" t="s">
        <v>15</v>
      </c>
      <c r="C65" s="6" t="s">
        <v>94</v>
      </c>
      <c r="D65" s="5" t="str">
        <f>"90023840318"</f>
        <v>90023840318</v>
      </c>
      <c r="E65" s="9">
        <v>5000</v>
      </c>
      <c r="F65" s="7" t="s">
        <v>17</v>
      </c>
      <c r="G65" s="5" t="s">
        <v>18</v>
      </c>
      <c r="H65" s="5" t="s">
        <v>19</v>
      </c>
      <c r="I65" s="7" t="s">
        <v>62</v>
      </c>
      <c r="J65" s="7" t="s">
        <v>21</v>
      </c>
      <c r="K65" s="8">
        <v>45387</v>
      </c>
      <c r="L65" s="5"/>
      <c r="M65" s="5"/>
      <c r="N65" s="7">
        <v>2024</v>
      </c>
      <c r="O65" s="13">
        <v>261</v>
      </c>
    </row>
    <row r="66" spans="1:15" ht="24.95" customHeight="1" x14ac:dyDescent="0.25">
      <c r="A66" s="29" t="s">
        <v>14</v>
      </c>
      <c r="B66" s="5" t="s">
        <v>15</v>
      </c>
      <c r="C66" s="6" t="s">
        <v>93</v>
      </c>
      <c r="D66" s="5" t="str">
        <f>"80017040306"</f>
        <v>80017040306</v>
      </c>
      <c r="E66" s="9">
        <v>5000</v>
      </c>
      <c r="F66" s="7" t="s">
        <v>17</v>
      </c>
      <c r="G66" s="5" t="s">
        <v>18</v>
      </c>
      <c r="H66" s="5" t="s">
        <v>19</v>
      </c>
      <c r="I66" s="7" t="s">
        <v>62</v>
      </c>
      <c r="J66" s="7" t="s">
        <v>21</v>
      </c>
      <c r="K66" s="8">
        <v>45387</v>
      </c>
      <c r="L66" s="5"/>
      <c r="M66" s="5"/>
      <c r="N66" s="7">
        <v>2024</v>
      </c>
      <c r="O66" s="13">
        <v>262</v>
      </c>
    </row>
    <row r="67" spans="1:15" ht="24.95" customHeight="1" x14ac:dyDescent="0.25">
      <c r="A67" s="29" t="s">
        <v>14</v>
      </c>
      <c r="B67" s="5" t="s">
        <v>15</v>
      </c>
      <c r="C67" s="6" t="s">
        <v>92</v>
      </c>
      <c r="D67" s="5" t="str">
        <f>"03069340309"</f>
        <v>03069340309</v>
      </c>
      <c r="E67" s="9">
        <v>4957.3999999999996</v>
      </c>
      <c r="F67" s="7" t="s">
        <v>17</v>
      </c>
      <c r="G67" s="5" t="s">
        <v>18</v>
      </c>
      <c r="H67" s="5" t="s">
        <v>19</v>
      </c>
      <c r="I67" s="7" t="s">
        <v>62</v>
      </c>
      <c r="J67" s="7" t="s">
        <v>21</v>
      </c>
      <c r="K67" s="8">
        <v>45387</v>
      </c>
      <c r="L67" s="5"/>
      <c r="M67" s="5"/>
      <c r="N67" s="7">
        <v>2024</v>
      </c>
      <c r="O67" s="13">
        <v>263</v>
      </c>
    </row>
    <row r="68" spans="1:15" ht="24.95" customHeight="1" x14ac:dyDescent="0.25">
      <c r="A68" s="29" t="s">
        <v>14</v>
      </c>
      <c r="B68" s="5" t="s">
        <v>15</v>
      </c>
      <c r="C68" s="6" t="s">
        <v>91</v>
      </c>
      <c r="D68" s="5" t="str">
        <f>"91065870932"</f>
        <v>91065870932</v>
      </c>
      <c r="E68" s="9">
        <v>5000</v>
      </c>
      <c r="F68" s="7" t="s">
        <v>17</v>
      </c>
      <c r="G68" s="5" t="s">
        <v>18</v>
      </c>
      <c r="H68" s="5" t="s">
        <v>19</v>
      </c>
      <c r="I68" s="7" t="s">
        <v>62</v>
      </c>
      <c r="J68" s="7" t="s">
        <v>21</v>
      </c>
      <c r="K68" s="8">
        <v>45387</v>
      </c>
      <c r="L68" s="5"/>
      <c r="M68" s="5"/>
      <c r="N68" s="7">
        <v>2024</v>
      </c>
      <c r="O68" s="13">
        <v>265</v>
      </c>
    </row>
    <row r="69" spans="1:15" ht="24.95" customHeight="1" x14ac:dyDescent="0.25">
      <c r="A69" s="29" t="s">
        <v>14</v>
      </c>
      <c r="B69" s="5" t="s">
        <v>15</v>
      </c>
      <c r="C69" s="6" t="s">
        <v>90</v>
      </c>
      <c r="D69" s="5" t="str">
        <f>"91103310933"</f>
        <v>91103310933</v>
      </c>
      <c r="E69" s="9">
        <v>4694.2299999999996</v>
      </c>
      <c r="F69" s="7" t="s">
        <v>17</v>
      </c>
      <c r="G69" s="5" t="s">
        <v>18</v>
      </c>
      <c r="H69" s="5" t="s">
        <v>19</v>
      </c>
      <c r="I69" s="7" t="s">
        <v>62</v>
      </c>
      <c r="J69" s="7" t="s">
        <v>21</v>
      </c>
      <c r="K69" s="8">
        <v>45387</v>
      </c>
      <c r="L69" s="5" t="s">
        <v>159</v>
      </c>
      <c r="M69" s="5"/>
      <c r="N69" s="7">
        <v>2024</v>
      </c>
      <c r="O69" s="13">
        <v>266</v>
      </c>
    </row>
    <row r="70" spans="1:15" ht="24.95" customHeight="1" x14ac:dyDescent="0.25">
      <c r="A70" s="29" t="s">
        <v>14</v>
      </c>
      <c r="B70" s="5" t="s">
        <v>15</v>
      </c>
      <c r="C70" s="6" t="s">
        <v>90</v>
      </c>
      <c r="D70" s="5" t="str">
        <f>"91103310933"</f>
        <v>91103310933</v>
      </c>
      <c r="E70" s="9">
        <v>4253.2299999999996</v>
      </c>
      <c r="F70" s="7" t="s">
        <v>17</v>
      </c>
      <c r="G70" s="5" t="s">
        <v>18</v>
      </c>
      <c r="H70" s="5" t="s">
        <v>19</v>
      </c>
      <c r="I70" s="7" t="s">
        <v>62</v>
      </c>
      <c r="J70" s="7" t="s">
        <v>21</v>
      </c>
      <c r="K70" s="8">
        <v>45387</v>
      </c>
      <c r="L70" s="5"/>
      <c r="M70" s="5"/>
      <c r="N70" s="7">
        <v>2024</v>
      </c>
      <c r="O70" s="13">
        <v>320</v>
      </c>
    </row>
    <row r="71" spans="1:15" ht="24.95" customHeight="1" x14ac:dyDescent="0.25">
      <c r="A71" s="29" t="s">
        <v>14</v>
      </c>
      <c r="B71" s="5" t="s">
        <v>15</v>
      </c>
      <c r="C71" s="6" t="s">
        <v>89</v>
      </c>
      <c r="D71" s="5" t="str">
        <f>"01116370931"</f>
        <v>01116370931</v>
      </c>
      <c r="E71" s="9">
        <v>4998</v>
      </c>
      <c r="F71" s="7" t="s">
        <v>17</v>
      </c>
      <c r="G71" s="5" t="s">
        <v>18</v>
      </c>
      <c r="H71" s="5" t="s">
        <v>19</v>
      </c>
      <c r="I71" s="7" t="s">
        <v>62</v>
      </c>
      <c r="J71" s="7" t="s">
        <v>21</v>
      </c>
      <c r="K71" s="8">
        <v>45390</v>
      </c>
      <c r="L71" s="5"/>
      <c r="M71" s="5"/>
      <c r="N71" s="7">
        <v>2024</v>
      </c>
      <c r="O71" s="13">
        <v>267</v>
      </c>
    </row>
    <row r="72" spans="1:15" ht="24.95" customHeight="1" x14ac:dyDescent="0.25">
      <c r="A72" s="29" t="s">
        <v>14</v>
      </c>
      <c r="B72" s="5" t="s">
        <v>15</v>
      </c>
      <c r="C72" s="6" t="s">
        <v>88</v>
      </c>
      <c r="D72" s="5" t="str">
        <f>"80009480932"</f>
        <v>80009480932</v>
      </c>
      <c r="E72" s="9">
        <v>5000</v>
      </c>
      <c r="F72" s="7" t="s">
        <v>17</v>
      </c>
      <c r="G72" s="5" t="s">
        <v>18</v>
      </c>
      <c r="H72" s="5" t="s">
        <v>19</v>
      </c>
      <c r="I72" s="7" t="s">
        <v>62</v>
      </c>
      <c r="J72" s="7" t="s">
        <v>21</v>
      </c>
      <c r="K72" s="8">
        <v>45390</v>
      </c>
      <c r="L72" s="5"/>
      <c r="M72" s="5"/>
      <c r="N72" s="7">
        <v>2024</v>
      </c>
      <c r="O72" s="13">
        <v>268</v>
      </c>
    </row>
    <row r="73" spans="1:15" ht="24.95" customHeight="1" x14ac:dyDescent="0.25">
      <c r="A73" s="29" t="s">
        <v>14</v>
      </c>
      <c r="B73" s="5" t="s">
        <v>15</v>
      </c>
      <c r="C73" s="6" t="s">
        <v>87</v>
      </c>
      <c r="D73" s="5" t="str">
        <f>"90022520309"</f>
        <v>90022520309</v>
      </c>
      <c r="E73" s="9">
        <v>5000</v>
      </c>
      <c r="F73" s="7" t="s">
        <v>17</v>
      </c>
      <c r="G73" s="5" t="s">
        <v>18</v>
      </c>
      <c r="H73" s="5" t="s">
        <v>19</v>
      </c>
      <c r="I73" s="7" t="s">
        <v>62</v>
      </c>
      <c r="J73" s="7" t="s">
        <v>21</v>
      </c>
      <c r="K73" s="8">
        <v>45390</v>
      </c>
      <c r="L73" s="5"/>
      <c r="M73" s="5"/>
      <c r="N73" s="7">
        <v>2024</v>
      </c>
      <c r="O73" s="13">
        <v>269</v>
      </c>
    </row>
    <row r="74" spans="1:15" ht="24.95" customHeight="1" x14ac:dyDescent="0.25">
      <c r="A74" s="29" t="s">
        <v>14</v>
      </c>
      <c r="B74" s="5" t="s">
        <v>15</v>
      </c>
      <c r="C74" s="6" t="s">
        <v>86</v>
      </c>
      <c r="D74" s="5" t="str">
        <f>"90020140308"</f>
        <v>90020140308</v>
      </c>
      <c r="E74" s="9">
        <v>5000</v>
      </c>
      <c r="F74" s="7" t="s">
        <v>17</v>
      </c>
      <c r="G74" s="5" t="s">
        <v>18</v>
      </c>
      <c r="H74" s="5" t="s">
        <v>19</v>
      </c>
      <c r="I74" s="7" t="s">
        <v>62</v>
      </c>
      <c r="J74" s="7" t="s">
        <v>21</v>
      </c>
      <c r="K74" s="8">
        <v>45390</v>
      </c>
      <c r="L74" s="5"/>
      <c r="M74" s="5"/>
      <c r="N74" s="7">
        <v>2024</v>
      </c>
      <c r="O74" s="13">
        <v>271</v>
      </c>
    </row>
    <row r="75" spans="1:15" ht="24.95" customHeight="1" x14ac:dyDescent="0.25">
      <c r="A75" s="29" t="s">
        <v>14</v>
      </c>
      <c r="B75" s="5" t="s">
        <v>15</v>
      </c>
      <c r="C75" s="6" t="s">
        <v>85</v>
      </c>
      <c r="D75" s="5" t="str">
        <f>"01556800934"</f>
        <v>01556800934</v>
      </c>
      <c r="E75" s="9">
        <v>5000</v>
      </c>
      <c r="F75" s="7" t="s">
        <v>17</v>
      </c>
      <c r="G75" s="5" t="s">
        <v>18</v>
      </c>
      <c r="H75" s="5" t="s">
        <v>19</v>
      </c>
      <c r="I75" s="7" t="s">
        <v>62</v>
      </c>
      <c r="J75" s="7" t="s">
        <v>21</v>
      </c>
      <c r="K75" s="8">
        <v>45390</v>
      </c>
      <c r="L75" s="5"/>
      <c r="M75" s="5"/>
      <c r="N75" s="7">
        <v>2024</v>
      </c>
      <c r="O75" s="13">
        <v>272</v>
      </c>
    </row>
    <row r="76" spans="1:15" ht="24.95" customHeight="1" x14ac:dyDescent="0.25">
      <c r="A76" s="29" t="s">
        <v>14</v>
      </c>
      <c r="B76" s="5" t="s">
        <v>15</v>
      </c>
      <c r="C76" s="6" t="s">
        <v>85</v>
      </c>
      <c r="D76" s="5" t="str">
        <f>"01556800934"</f>
        <v>01556800934</v>
      </c>
      <c r="E76" s="9">
        <v>4935</v>
      </c>
      <c r="F76" s="7" t="s">
        <v>17</v>
      </c>
      <c r="G76" s="5" t="s">
        <v>18</v>
      </c>
      <c r="H76" s="5" t="s">
        <v>19</v>
      </c>
      <c r="I76" s="7" t="s">
        <v>62</v>
      </c>
      <c r="J76" s="7" t="s">
        <v>21</v>
      </c>
      <c r="K76" s="8">
        <v>45390</v>
      </c>
      <c r="L76" s="5"/>
      <c r="M76" s="5"/>
      <c r="N76" s="7">
        <v>2024</v>
      </c>
      <c r="O76" s="13">
        <v>273</v>
      </c>
    </row>
    <row r="77" spans="1:15" ht="24.95" customHeight="1" x14ac:dyDescent="0.25">
      <c r="A77" s="29" t="s">
        <v>14</v>
      </c>
      <c r="B77" s="5" t="s">
        <v>15</v>
      </c>
      <c r="C77" s="6" t="s">
        <v>84</v>
      </c>
      <c r="D77" s="5" t="str">
        <f>"80012690931"</f>
        <v>80012690931</v>
      </c>
      <c r="E77" s="9">
        <v>5000</v>
      </c>
      <c r="F77" s="7" t="s">
        <v>17</v>
      </c>
      <c r="G77" s="5" t="s">
        <v>18</v>
      </c>
      <c r="H77" s="5" t="s">
        <v>19</v>
      </c>
      <c r="I77" s="7" t="s">
        <v>62</v>
      </c>
      <c r="J77" s="7" t="s">
        <v>21</v>
      </c>
      <c r="K77" s="8">
        <v>45390</v>
      </c>
      <c r="L77" s="5"/>
      <c r="M77" s="5"/>
      <c r="N77" s="7">
        <v>2024</v>
      </c>
      <c r="O77" s="13">
        <v>274</v>
      </c>
    </row>
    <row r="78" spans="1:15" ht="24.95" customHeight="1" x14ac:dyDescent="0.25">
      <c r="A78" s="29" t="s">
        <v>14</v>
      </c>
      <c r="B78" s="5" t="s">
        <v>15</v>
      </c>
      <c r="C78" s="6" t="s">
        <v>83</v>
      </c>
      <c r="D78" s="5" t="str">
        <f>"01933960302"</f>
        <v>01933960302</v>
      </c>
      <c r="E78" s="9">
        <v>5000</v>
      </c>
      <c r="F78" s="7" t="s">
        <v>17</v>
      </c>
      <c r="G78" s="5" t="s">
        <v>18</v>
      </c>
      <c r="H78" s="5" t="s">
        <v>19</v>
      </c>
      <c r="I78" s="7" t="s">
        <v>62</v>
      </c>
      <c r="J78" s="7" t="s">
        <v>21</v>
      </c>
      <c r="K78" s="8">
        <v>45390</v>
      </c>
      <c r="L78" s="5"/>
      <c r="M78" s="5"/>
      <c r="N78" s="7">
        <v>2024</v>
      </c>
      <c r="O78" s="13">
        <v>275</v>
      </c>
    </row>
    <row r="79" spans="1:15" ht="24.95" customHeight="1" x14ac:dyDescent="0.25">
      <c r="A79" s="29" t="s">
        <v>14</v>
      </c>
      <c r="B79" s="5" t="s">
        <v>15</v>
      </c>
      <c r="C79" s="6" t="s">
        <v>82</v>
      </c>
      <c r="D79" s="5" t="str">
        <f>"94013590305"</f>
        <v>94013590305</v>
      </c>
      <c r="E79" s="9">
        <v>5000</v>
      </c>
      <c r="F79" s="7" t="s">
        <v>17</v>
      </c>
      <c r="G79" s="5" t="s">
        <v>18</v>
      </c>
      <c r="H79" s="5" t="s">
        <v>19</v>
      </c>
      <c r="I79" s="7" t="s">
        <v>62</v>
      </c>
      <c r="J79" s="7" t="s">
        <v>21</v>
      </c>
      <c r="K79" s="8">
        <v>45391</v>
      </c>
      <c r="L79" s="5"/>
      <c r="M79" s="5"/>
      <c r="N79" s="7">
        <v>2024</v>
      </c>
      <c r="O79" s="13">
        <v>277</v>
      </c>
    </row>
    <row r="80" spans="1:15" ht="24.95" customHeight="1" x14ac:dyDescent="0.25">
      <c r="A80" s="29" t="s">
        <v>14</v>
      </c>
      <c r="B80" s="5" t="s">
        <v>15</v>
      </c>
      <c r="C80" s="6" t="s">
        <v>81</v>
      </c>
      <c r="D80" s="5" t="str">
        <f>"80000890311"</f>
        <v>80000890311</v>
      </c>
      <c r="E80" s="9">
        <v>5000</v>
      </c>
      <c r="F80" s="7" t="s">
        <v>17</v>
      </c>
      <c r="G80" s="5" t="s">
        <v>18</v>
      </c>
      <c r="H80" s="5" t="s">
        <v>19</v>
      </c>
      <c r="I80" s="7" t="s">
        <v>62</v>
      </c>
      <c r="J80" s="7" t="s">
        <v>21</v>
      </c>
      <c r="K80" s="8">
        <v>45391</v>
      </c>
      <c r="L80" s="5"/>
      <c r="M80" s="5"/>
      <c r="N80" s="7">
        <v>2024</v>
      </c>
      <c r="O80" s="13">
        <v>278</v>
      </c>
    </row>
    <row r="81" spans="1:15" ht="24.95" customHeight="1" x14ac:dyDescent="0.25">
      <c r="A81" s="29" t="s">
        <v>14</v>
      </c>
      <c r="B81" s="5" t="s">
        <v>15</v>
      </c>
      <c r="C81" s="6" t="s">
        <v>80</v>
      </c>
      <c r="D81" s="5" t="str">
        <f>"02393970302"</f>
        <v>02393970302</v>
      </c>
      <c r="E81" s="9">
        <v>5000</v>
      </c>
      <c r="F81" s="7" t="s">
        <v>17</v>
      </c>
      <c r="G81" s="5" t="s">
        <v>18</v>
      </c>
      <c r="H81" s="5" t="s">
        <v>19</v>
      </c>
      <c r="I81" s="7" t="s">
        <v>62</v>
      </c>
      <c r="J81" s="7" t="s">
        <v>21</v>
      </c>
      <c r="K81" s="8">
        <v>45392</v>
      </c>
      <c r="L81" s="5"/>
      <c r="M81" s="5"/>
      <c r="N81" s="7">
        <v>2024</v>
      </c>
      <c r="O81" s="13">
        <v>287</v>
      </c>
    </row>
    <row r="82" spans="1:15" ht="24.95" customHeight="1" x14ac:dyDescent="0.25">
      <c r="A82" s="29" t="s">
        <v>14</v>
      </c>
      <c r="B82" s="5" t="s">
        <v>15</v>
      </c>
      <c r="C82" s="6" t="s">
        <v>79</v>
      </c>
      <c r="D82" s="5" t="str">
        <f>"80003780311"</f>
        <v>80003780311</v>
      </c>
      <c r="E82" s="9">
        <v>4200</v>
      </c>
      <c r="F82" s="7" t="s">
        <v>17</v>
      </c>
      <c r="G82" s="5" t="s">
        <v>18</v>
      </c>
      <c r="H82" s="5" t="s">
        <v>19</v>
      </c>
      <c r="I82" s="7" t="s">
        <v>62</v>
      </c>
      <c r="J82" s="7" t="s">
        <v>21</v>
      </c>
      <c r="K82" s="8">
        <v>45392</v>
      </c>
      <c r="L82" s="5"/>
      <c r="M82" s="5"/>
      <c r="N82" s="7">
        <v>2024</v>
      </c>
      <c r="O82" s="13">
        <v>288</v>
      </c>
    </row>
    <row r="83" spans="1:15" ht="24.95" customHeight="1" x14ac:dyDescent="0.25">
      <c r="A83" s="29" t="s">
        <v>14</v>
      </c>
      <c r="B83" s="5" t="s">
        <v>15</v>
      </c>
      <c r="C83" s="6" t="s">
        <v>78</v>
      </c>
      <c r="D83" s="5" t="str">
        <f>"02910450309"</f>
        <v>02910450309</v>
      </c>
      <c r="E83" s="9">
        <v>5000</v>
      </c>
      <c r="F83" s="7" t="s">
        <v>17</v>
      </c>
      <c r="G83" s="5" t="s">
        <v>18</v>
      </c>
      <c r="H83" s="5" t="s">
        <v>19</v>
      </c>
      <c r="I83" s="7" t="s">
        <v>62</v>
      </c>
      <c r="J83" s="7" t="s">
        <v>21</v>
      </c>
      <c r="K83" s="8">
        <v>45392</v>
      </c>
      <c r="L83" s="5"/>
      <c r="M83" s="5"/>
      <c r="N83" s="7">
        <v>2024</v>
      </c>
      <c r="O83" s="13">
        <v>290</v>
      </c>
    </row>
    <row r="84" spans="1:15" ht="24.95" customHeight="1" x14ac:dyDescent="0.25">
      <c r="A84" s="29" t="s">
        <v>14</v>
      </c>
      <c r="B84" s="5" t="s">
        <v>15</v>
      </c>
      <c r="C84" s="6" t="s">
        <v>77</v>
      </c>
      <c r="D84" s="5" t="str">
        <f>"90002820307"</f>
        <v>90002820307</v>
      </c>
      <c r="E84" s="9">
        <v>4497.5</v>
      </c>
      <c r="F84" s="7" t="s">
        <v>17</v>
      </c>
      <c r="G84" s="5" t="s">
        <v>18</v>
      </c>
      <c r="H84" s="5" t="s">
        <v>19</v>
      </c>
      <c r="I84" s="7" t="s">
        <v>62</v>
      </c>
      <c r="J84" s="7" t="s">
        <v>21</v>
      </c>
      <c r="K84" s="8">
        <v>45392</v>
      </c>
      <c r="L84" s="5"/>
      <c r="M84" s="5"/>
      <c r="N84" s="7">
        <v>2024</v>
      </c>
      <c r="O84" s="13">
        <v>292</v>
      </c>
    </row>
    <row r="85" spans="1:15" ht="24.95" customHeight="1" x14ac:dyDescent="0.25">
      <c r="A85" s="29" t="s">
        <v>14</v>
      </c>
      <c r="B85" s="5" t="s">
        <v>15</v>
      </c>
      <c r="C85" s="6" t="s">
        <v>76</v>
      </c>
      <c r="D85" s="5" t="str">
        <f>"94068030306"</f>
        <v>94068030306</v>
      </c>
      <c r="E85" s="9">
        <v>5000</v>
      </c>
      <c r="F85" s="7" t="s">
        <v>17</v>
      </c>
      <c r="G85" s="5" t="s">
        <v>18</v>
      </c>
      <c r="H85" s="5" t="s">
        <v>19</v>
      </c>
      <c r="I85" s="7" t="s">
        <v>62</v>
      </c>
      <c r="J85" s="7" t="s">
        <v>21</v>
      </c>
      <c r="K85" s="8">
        <v>45392</v>
      </c>
      <c r="L85" s="5"/>
      <c r="M85" s="5"/>
      <c r="N85" s="7">
        <v>2024</v>
      </c>
      <c r="O85" s="13">
        <v>293</v>
      </c>
    </row>
    <row r="86" spans="1:15" ht="24.95" customHeight="1" x14ac:dyDescent="0.25">
      <c r="A86" s="29" t="s">
        <v>14</v>
      </c>
      <c r="B86" s="5" t="s">
        <v>15</v>
      </c>
      <c r="C86" s="6" t="s">
        <v>75</v>
      </c>
      <c r="D86" s="5" t="str">
        <f>"91084010932"</f>
        <v>91084010932</v>
      </c>
      <c r="E86" s="9">
        <v>4732</v>
      </c>
      <c r="F86" s="7" t="s">
        <v>17</v>
      </c>
      <c r="G86" s="5" t="s">
        <v>18</v>
      </c>
      <c r="H86" s="5" t="s">
        <v>19</v>
      </c>
      <c r="I86" s="7" t="s">
        <v>62</v>
      </c>
      <c r="J86" s="7" t="s">
        <v>21</v>
      </c>
      <c r="K86" s="8">
        <v>45392</v>
      </c>
      <c r="L86" s="5"/>
      <c r="M86" s="5"/>
      <c r="N86" s="7">
        <v>2024</v>
      </c>
      <c r="O86" s="13">
        <v>294</v>
      </c>
    </row>
    <row r="87" spans="1:15" ht="24.95" customHeight="1" x14ac:dyDescent="0.25">
      <c r="A87" s="29" t="s">
        <v>14</v>
      </c>
      <c r="B87" s="5" t="s">
        <v>15</v>
      </c>
      <c r="C87" s="6" t="s">
        <v>74</v>
      </c>
      <c r="D87" s="5" t="str">
        <f>"02755440308"</f>
        <v>02755440308</v>
      </c>
      <c r="E87" s="9">
        <v>3479.84</v>
      </c>
      <c r="F87" s="7" t="s">
        <v>17</v>
      </c>
      <c r="G87" s="5" t="s">
        <v>18</v>
      </c>
      <c r="H87" s="5" t="s">
        <v>19</v>
      </c>
      <c r="I87" s="7" t="s">
        <v>62</v>
      </c>
      <c r="J87" s="7" t="s">
        <v>21</v>
      </c>
      <c r="K87" s="8">
        <v>45393</v>
      </c>
      <c r="L87" s="5"/>
      <c r="M87" s="5"/>
      <c r="N87" s="7">
        <v>2024</v>
      </c>
      <c r="O87" s="13">
        <v>297</v>
      </c>
    </row>
    <row r="88" spans="1:15" ht="24.95" customHeight="1" x14ac:dyDescent="0.25">
      <c r="A88" s="29" t="s">
        <v>14</v>
      </c>
      <c r="B88" s="5" t="s">
        <v>15</v>
      </c>
      <c r="C88" s="6" t="s">
        <v>73</v>
      </c>
      <c r="D88" s="5" t="str">
        <f>"01291260303"</f>
        <v>01291260303</v>
      </c>
      <c r="E88" s="9">
        <v>3290</v>
      </c>
      <c r="F88" s="7" t="s">
        <v>17</v>
      </c>
      <c r="G88" s="5" t="s">
        <v>18</v>
      </c>
      <c r="H88" s="5" t="s">
        <v>19</v>
      </c>
      <c r="I88" s="7" t="s">
        <v>62</v>
      </c>
      <c r="J88" s="7" t="s">
        <v>21</v>
      </c>
      <c r="K88" s="8">
        <v>45393</v>
      </c>
      <c r="L88" s="5"/>
      <c r="M88" s="5"/>
      <c r="N88" s="7">
        <v>2024</v>
      </c>
      <c r="O88" s="13">
        <v>299</v>
      </c>
    </row>
    <row r="89" spans="1:15" ht="24.95" customHeight="1" x14ac:dyDescent="0.25">
      <c r="A89" s="29" t="s">
        <v>14</v>
      </c>
      <c r="B89" s="5" t="s">
        <v>15</v>
      </c>
      <c r="C89" s="6" t="s">
        <v>72</v>
      </c>
      <c r="D89" s="5" t="str">
        <f>"92018330305"</f>
        <v>92018330305</v>
      </c>
      <c r="E89" s="9">
        <v>3851.4</v>
      </c>
      <c r="F89" s="7" t="s">
        <v>17</v>
      </c>
      <c r="G89" s="5" t="s">
        <v>18</v>
      </c>
      <c r="H89" s="5" t="s">
        <v>19</v>
      </c>
      <c r="I89" s="7" t="s">
        <v>62</v>
      </c>
      <c r="J89" s="7" t="s">
        <v>21</v>
      </c>
      <c r="K89" s="8">
        <v>45393</v>
      </c>
      <c r="L89" s="5"/>
      <c r="M89" s="5"/>
      <c r="N89" s="7">
        <v>2024</v>
      </c>
      <c r="O89" s="13">
        <v>301</v>
      </c>
    </row>
    <row r="90" spans="1:15" ht="24.95" customHeight="1" x14ac:dyDescent="0.25">
      <c r="A90" s="29" t="s">
        <v>14</v>
      </c>
      <c r="B90" s="5" t="s">
        <v>15</v>
      </c>
      <c r="C90" s="6" t="s">
        <v>71</v>
      </c>
      <c r="D90" s="5" t="str">
        <f>"00231580937"</f>
        <v>00231580937</v>
      </c>
      <c r="E90" s="9">
        <v>4970</v>
      </c>
      <c r="F90" s="7" t="s">
        <v>17</v>
      </c>
      <c r="G90" s="5" t="s">
        <v>18</v>
      </c>
      <c r="H90" s="5" t="s">
        <v>19</v>
      </c>
      <c r="I90" s="7" t="s">
        <v>62</v>
      </c>
      <c r="J90" s="7" t="s">
        <v>21</v>
      </c>
      <c r="K90" s="8">
        <v>45393</v>
      </c>
      <c r="L90" s="5"/>
      <c r="M90" s="5"/>
      <c r="N90" s="7">
        <v>2024</v>
      </c>
      <c r="O90" s="13">
        <v>302</v>
      </c>
    </row>
    <row r="91" spans="1:15" ht="24.95" customHeight="1" x14ac:dyDescent="0.25">
      <c r="A91" s="29" t="s">
        <v>14</v>
      </c>
      <c r="B91" s="5" t="s">
        <v>15</v>
      </c>
      <c r="C91" s="6" t="s">
        <v>70</v>
      </c>
      <c r="D91" s="5" t="str">
        <f>"94013360303"</f>
        <v>94013360303</v>
      </c>
      <c r="E91" s="9">
        <v>4655</v>
      </c>
      <c r="F91" s="7" t="s">
        <v>17</v>
      </c>
      <c r="G91" s="5" t="s">
        <v>18</v>
      </c>
      <c r="H91" s="5" t="s">
        <v>19</v>
      </c>
      <c r="I91" s="7" t="s">
        <v>62</v>
      </c>
      <c r="J91" s="7" t="s">
        <v>21</v>
      </c>
      <c r="K91" s="8">
        <v>45394</v>
      </c>
      <c r="L91" s="5"/>
      <c r="M91" s="5"/>
      <c r="N91" s="7">
        <v>2024</v>
      </c>
      <c r="O91" s="13">
        <v>303</v>
      </c>
    </row>
    <row r="92" spans="1:15" ht="24.95" customHeight="1" x14ac:dyDescent="0.25">
      <c r="A92" s="29" t="s">
        <v>14</v>
      </c>
      <c r="B92" s="5" t="s">
        <v>15</v>
      </c>
      <c r="C92" s="6" t="s">
        <v>69</v>
      </c>
      <c r="D92" s="5" t="str">
        <f>"91048770316"</f>
        <v>91048770316</v>
      </c>
      <c r="E92" s="9">
        <v>5000</v>
      </c>
      <c r="F92" s="7" t="s">
        <v>17</v>
      </c>
      <c r="G92" s="5" t="s">
        <v>18</v>
      </c>
      <c r="H92" s="5" t="s">
        <v>19</v>
      </c>
      <c r="I92" s="7" t="s">
        <v>62</v>
      </c>
      <c r="J92" s="7" t="s">
        <v>21</v>
      </c>
      <c r="K92" s="8">
        <v>45394</v>
      </c>
      <c r="L92" s="5"/>
      <c r="M92" s="5"/>
      <c r="N92" s="7">
        <v>2024</v>
      </c>
      <c r="O92" s="13">
        <v>304</v>
      </c>
    </row>
    <row r="93" spans="1:15" ht="24.95" customHeight="1" x14ac:dyDescent="0.25">
      <c r="A93" s="29" t="s">
        <v>14</v>
      </c>
      <c r="B93" s="5" t="s">
        <v>15</v>
      </c>
      <c r="C93" s="6" t="s">
        <v>68</v>
      </c>
      <c r="D93" s="5" t="str">
        <f>"90029210318"</f>
        <v>90029210318</v>
      </c>
      <c r="E93" s="9">
        <v>5000</v>
      </c>
      <c r="F93" s="7" t="s">
        <v>17</v>
      </c>
      <c r="G93" s="5" t="s">
        <v>18</v>
      </c>
      <c r="H93" s="5" t="s">
        <v>19</v>
      </c>
      <c r="I93" s="7" t="s">
        <v>62</v>
      </c>
      <c r="J93" s="7" t="s">
        <v>21</v>
      </c>
      <c r="K93" s="8">
        <v>45394</v>
      </c>
      <c r="L93" s="5"/>
      <c r="M93" s="5"/>
      <c r="N93" s="7">
        <v>2024</v>
      </c>
      <c r="O93" s="13">
        <v>309</v>
      </c>
    </row>
    <row r="94" spans="1:15" ht="24.95" customHeight="1" x14ac:dyDescent="0.25">
      <c r="A94" s="29" t="s">
        <v>14</v>
      </c>
      <c r="B94" s="5" t="s">
        <v>15</v>
      </c>
      <c r="C94" s="6" t="s">
        <v>67</v>
      </c>
      <c r="D94" s="5" t="str">
        <f>"91074100933"</f>
        <v>91074100933</v>
      </c>
      <c r="E94" s="9">
        <v>4533.8999999999996</v>
      </c>
      <c r="F94" s="7" t="s">
        <v>17</v>
      </c>
      <c r="G94" s="5" t="s">
        <v>18</v>
      </c>
      <c r="H94" s="5" t="s">
        <v>19</v>
      </c>
      <c r="I94" s="7" t="s">
        <v>62</v>
      </c>
      <c r="J94" s="7" t="s">
        <v>21</v>
      </c>
      <c r="K94" s="8">
        <v>45394</v>
      </c>
      <c r="L94" s="5"/>
      <c r="M94" s="5"/>
      <c r="N94" s="7">
        <v>2024</v>
      </c>
      <c r="O94" s="13">
        <v>310</v>
      </c>
    </row>
    <row r="95" spans="1:15" ht="24.95" customHeight="1" x14ac:dyDescent="0.25">
      <c r="A95" s="29" t="s">
        <v>14</v>
      </c>
      <c r="B95" s="5" t="s">
        <v>15</v>
      </c>
      <c r="C95" s="6" t="s">
        <v>66</v>
      </c>
      <c r="D95" s="5" t="str">
        <f>"90013500302"</f>
        <v>90013500302</v>
      </c>
      <c r="E95" s="9">
        <v>4025</v>
      </c>
      <c r="F95" s="7" t="s">
        <v>17</v>
      </c>
      <c r="G95" s="5" t="s">
        <v>18</v>
      </c>
      <c r="H95" s="5" t="s">
        <v>19</v>
      </c>
      <c r="I95" s="7" t="s">
        <v>62</v>
      </c>
      <c r="J95" s="7" t="s">
        <v>21</v>
      </c>
      <c r="K95" s="8">
        <v>45397</v>
      </c>
      <c r="L95" s="5"/>
      <c r="M95" s="5"/>
      <c r="N95" s="7">
        <v>2024</v>
      </c>
      <c r="O95" s="13">
        <v>311</v>
      </c>
    </row>
    <row r="96" spans="1:15" ht="24.95" customHeight="1" x14ac:dyDescent="0.25">
      <c r="A96" s="29" t="s">
        <v>14</v>
      </c>
      <c r="B96" s="5" t="s">
        <v>15</v>
      </c>
      <c r="C96" s="6" t="s">
        <v>65</v>
      </c>
      <c r="D96" s="5" t="str">
        <f>"94009150304"</f>
        <v>94009150304</v>
      </c>
      <c r="E96" s="9">
        <v>5000</v>
      </c>
      <c r="F96" s="7" t="s">
        <v>17</v>
      </c>
      <c r="G96" s="5" t="s">
        <v>18</v>
      </c>
      <c r="H96" s="5" t="s">
        <v>19</v>
      </c>
      <c r="I96" s="7" t="s">
        <v>62</v>
      </c>
      <c r="J96" s="7" t="s">
        <v>21</v>
      </c>
      <c r="K96" s="8">
        <v>45397</v>
      </c>
      <c r="L96" s="5"/>
      <c r="M96" s="5"/>
      <c r="N96" s="7">
        <v>2024</v>
      </c>
      <c r="O96" s="13">
        <v>312</v>
      </c>
    </row>
    <row r="97" spans="1:15" ht="24.95" customHeight="1" x14ac:dyDescent="0.25">
      <c r="A97" s="29" t="s">
        <v>14</v>
      </c>
      <c r="B97" s="5" t="s">
        <v>15</v>
      </c>
      <c r="C97" s="6" t="s">
        <v>64</v>
      </c>
      <c r="D97" s="5" t="str">
        <f>"01957300302"</f>
        <v>01957300302</v>
      </c>
      <c r="E97" s="9">
        <v>3245.2</v>
      </c>
      <c r="F97" s="7" t="s">
        <v>17</v>
      </c>
      <c r="G97" s="5" t="s">
        <v>18</v>
      </c>
      <c r="H97" s="5" t="s">
        <v>19</v>
      </c>
      <c r="I97" s="7" t="s">
        <v>62</v>
      </c>
      <c r="J97" s="7" t="s">
        <v>21</v>
      </c>
      <c r="K97" s="8">
        <v>45397</v>
      </c>
      <c r="L97" s="5"/>
      <c r="M97" s="5"/>
      <c r="N97" s="7">
        <v>2024</v>
      </c>
      <c r="O97" s="13">
        <v>313</v>
      </c>
    </row>
    <row r="98" spans="1:15" ht="24.95" customHeight="1" x14ac:dyDescent="0.25">
      <c r="A98" s="29" t="s">
        <v>14</v>
      </c>
      <c r="B98" s="5" t="s">
        <v>15</v>
      </c>
      <c r="C98" s="6" t="s">
        <v>63</v>
      </c>
      <c r="D98" s="5" t="str">
        <f>"01918130301"</f>
        <v>01918130301</v>
      </c>
      <c r="E98" s="9">
        <v>4526.2</v>
      </c>
      <c r="F98" s="7" t="s">
        <v>17</v>
      </c>
      <c r="G98" s="5" t="s">
        <v>18</v>
      </c>
      <c r="H98" s="5" t="s">
        <v>19</v>
      </c>
      <c r="I98" s="7" t="s">
        <v>62</v>
      </c>
      <c r="J98" s="7" t="s">
        <v>21</v>
      </c>
      <c r="K98" s="8">
        <v>45397</v>
      </c>
      <c r="L98" s="5"/>
      <c r="M98" s="5"/>
      <c r="N98" s="7">
        <v>2024</v>
      </c>
      <c r="O98" s="13">
        <v>314</v>
      </c>
    </row>
    <row r="99" spans="1:15" ht="24.95" customHeight="1" x14ac:dyDescent="0.25">
      <c r="A99" s="29" t="s">
        <v>14</v>
      </c>
      <c r="B99" s="5" t="s">
        <v>15</v>
      </c>
      <c r="C99" s="6" t="s">
        <v>61</v>
      </c>
      <c r="D99" s="5" t="str">
        <f>"91036610318"</f>
        <v>91036610318</v>
      </c>
      <c r="E99" s="9">
        <v>4375</v>
      </c>
      <c r="F99" s="7" t="s">
        <v>17</v>
      </c>
      <c r="G99" s="5" t="s">
        <v>18</v>
      </c>
      <c r="H99" s="5" t="s">
        <v>19</v>
      </c>
      <c r="I99" s="7" t="s">
        <v>62</v>
      </c>
      <c r="J99" s="7" t="s">
        <v>21</v>
      </c>
      <c r="K99" s="8">
        <v>45397</v>
      </c>
      <c r="L99" s="5"/>
      <c r="M99" s="5"/>
      <c r="N99" s="7">
        <v>2024</v>
      </c>
      <c r="O99" s="13">
        <v>317</v>
      </c>
    </row>
    <row r="100" spans="1:15" ht="24.95" customHeight="1" x14ac:dyDescent="0.25">
      <c r="A100" s="29" t="s">
        <v>14</v>
      </c>
      <c r="B100" s="5" t="s">
        <v>15</v>
      </c>
      <c r="C100" s="6" t="s">
        <v>60</v>
      </c>
      <c r="D100" s="5" t="str">
        <f>"94012520303"</f>
        <v>94012520303</v>
      </c>
      <c r="E100" s="9">
        <v>5000</v>
      </c>
      <c r="F100" s="7" t="s">
        <v>17</v>
      </c>
      <c r="G100" s="5" t="s">
        <v>18</v>
      </c>
      <c r="H100" s="5" t="s">
        <v>19</v>
      </c>
      <c r="I100" s="7" t="s">
        <v>20</v>
      </c>
      <c r="J100" s="7" t="s">
        <v>21</v>
      </c>
      <c r="K100" s="8">
        <v>45397</v>
      </c>
      <c r="L100" s="5"/>
      <c r="M100" s="5"/>
      <c r="N100" s="7">
        <v>2024</v>
      </c>
      <c r="O100" s="13">
        <v>321</v>
      </c>
    </row>
    <row r="101" spans="1:15" ht="24.95" customHeight="1" x14ac:dyDescent="0.25">
      <c r="A101" s="29" t="s">
        <v>14</v>
      </c>
      <c r="B101" s="5" t="s">
        <v>15</v>
      </c>
      <c r="C101" s="6" t="s">
        <v>59</v>
      </c>
      <c r="D101" s="5" t="str">
        <f>"01173620939"</f>
        <v>01173620939</v>
      </c>
      <c r="E101" s="9">
        <v>3321.5</v>
      </c>
      <c r="F101" s="7" t="s">
        <v>17</v>
      </c>
      <c r="G101" s="5" t="s">
        <v>18</v>
      </c>
      <c r="H101" s="5" t="s">
        <v>19</v>
      </c>
      <c r="I101" s="7" t="s">
        <v>20</v>
      </c>
      <c r="J101" s="7" t="s">
        <v>21</v>
      </c>
      <c r="K101" s="8">
        <v>45398</v>
      </c>
      <c r="L101" s="5"/>
      <c r="M101" s="5"/>
      <c r="N101" s="7">
        <v>2024</v>
      </c>
      <c r="O101" s="13">
        <v>331</v>
      </c>
    </row>
    <row r="102" spans="1:15" ht="24.95" customHeight="1" x14ac:dyDescent="0.25">
      <c r="A102" s="29" t="s">
        <v>14</v>
      </c>
      <c r="B102" s="5" t="s">
        <v>15</v>
      </c>
      <c r="C102" s="6" t="s">
        <v>58</v>
      </c>
      <c r="D102" s="5" t="str">
        <f>"94027540304"</f>
        <v>94027540304</v>
      </c>
      <c r="E102" s="9">
        <v>1442</v>
      </c>
      <c r="F102" s="7" t="s">
        <v>17</v>
      </c>
      <c r="G102" s="5" t="s">
        <v>18</v>
      </c>
      <c r="H102" s="5" t="s">
        <v>19</v>
      </c>
      <c r="I102" s="7" t="s">
        <v>20</v>
      </c>
      <c r="J102" s="7" t="s">
        <v>21</v>
      </c>
      <c r="K102" s="8">
        <v>45398</v>
      </c>
      <c r="L102" s="5"/>
      <c r="M102" s="5"/>
      <c r="N102" s="7">
        <v>2024</v>
      </c>
      <c r="O102" s="13">
        <v>332</v>
      </c>
    </row>
    <row r="103" spans="1:15" ht="24.95" customHeight="1" x14ac:dyDescent="0.25">
      <c r="A103" s="29" t="s">
        <v>14</v>
      </c>
      <c r="B103" s="5" t="s">
        <v>15</v>
      </c>
      <c r="C103" s="6" t="s">
        <v>57</v>
      </c>
      <c r="D103" s="5" t="str">
        <f>"02166840302"</f>
        <v>02166840302</v>
      </c>
      <c r="E103" s="9">
        <v>2114</v>
      </c>
      <c r="F103" s="7" t="s">
        <v>17</v>
      </c>
      <c r="G103" s="5" t="s">
        <v>18</v>
      </c>
      <c r="H103" s="5" t="s">
        <v>19</v>
      </c>
      <c r="I103" s="7" t="s">
        <v>20</v>
      </c>
      <c r="J103" s="7" t="s">
        <v>21</v>
      </c>
      <c r="K103" s="8">
        <v>45398</v>
      </c>
      <c r="L103" s="5"/>
      <c r="M103" s="5"/>
      <c r="N103" s="7">
        <v>2024</v>
      </c>
      <c r="O103" s="13">
        <v>333</v>
      </c>
    </row>
    <row r="104" spans="1:15" ht="24.95" customHeight="1" x14ac:dyDescent="0.25">
      <c r="A104" s="29" t="s">
        <v>14</v>
      </c>
      <c r="B104" s="5" t="s">
        <v>15</v>
      </c>
      <c r="C104" s="6" t="s">
        <v>56</v>
      </c>
      <c r="D104" s="5" t="str">
        <f>"91049400319"</f>
        <v>91049400319</v>
      </c>
      <c r="E104" s="9">
        <v>2135</v>
      </c>
      <c r="F104" s="7" t="s">
        <v>17</v>
      </c>
      <c r="G104" s="5" t="s">
        <v>18</v>
      </c>
      <c r="H104" s="5" t="s">
        <v>19</v>
      </c>
      <c r="I104" s="7" t="s">
        <v>20</v>
      </c>
      <c r="J104" s="7" t="s">
        <v>21</v>
      </c>
      <c r="K104" s="8">
        <v>45398</v>
      </c>
      <c r="L104" s="5"/>
      <c r="M104" s="5"/>
      <c r="N104" s="7">
        <v>2024</v>
      </c>
      <c r="O104" s="13">
        <v>336</v>
      </c>
    </row>
    <row r="105" spans="1:15" ht="24.95" customHeight="1" x14ac:dyDescent="0.25">
      <c r="A105" s="29" t="s">
        <v>14</v>
      </c>
      <c r="B105" s="5" t="s">
        <v>15</v>
      </c>
      <c r="C105" s="6" t="s">
        <v>55</v>
      </c>
      <c r="D105" s="5" t="str">
        <f>"90010790302"</f>
        <v>90010790302</v>
      </c>
      <c r="E105" s="9">
        <v>5000</v>
      </c>
      <c r="F105" s="7" t="s">
        <v>17</v>
      </c>
      <c r="G105" s="5" t="s">
        <v>18</v>
      </c>
      <c r="H105" s="5" t="s">
        <v>19</v>
      </c>
      <c r="I105" s="7" t="s">
        <v>20</v>
      </c>
      <c r="J105" s="7" t="s">
        <v>21</v>
      </c>
      <c r="K105" s="8">
        <v>45398</v>
      </c>
      <c r="L105" s="5"/>
      <c r="M105" s="5"/>
      <c r="N105" s="7">
        <v>2024</v>
      </c>
      <c r="O105" s="13">
        <v>337</v>
      </c>
    </row>
    <row r="106" spans="1:15" ht="24.95" customHeight="1" x14ac:dyDescent="0.25">
      <c r="A106" s="29" t="s">
        <v>14</v>
      </c>
      <c r="B106" s="5" t="s">
        <v>15</v>
      </c>
      <c r="C106" s="6" t="s">
        <v>54</v>
      </c>
      <c r="D106" s="5" t="str">
        <f>"94131070305"</f>
        <v>94131070305</v>
      </c>
      <c r="E106" s="9">
        <v>4060</v>
      </c>
      <c r="F106" s="7" t="s">
        <v>17</v>
      </c>
      <c r="G106" s="5" t="s">
        <v>18</v>
      </c>
      <c r="H106" s="5" t="s">
        <v>19</v>
      </c>
      <c r="I106" s="7" t="s">
        <v>20</v>
      </c>
      <c r="J106" s="7" t="s">
        <v>21</v>
      </c>
      <c r="K106" s="8">
        <v>45398</v>
      </c>
      <c r="L106" s="5"/>
      <c r="M106" s="5"/>
      <c r="N106" s="7">
        <v>2024</v>
      </c>
      <c r="O106" s="13">
        <v>338</v>
      </c>
    </row>
    <row r="107" spans="1:15" ht="24.95" customHeight="1" x14ac:dyDescent="0.25">
      <c r="A107" s="29" t="s">
        <v>14</v>
      </c>
      <c r="B107" s="5" t="s">
        <v>15</v>
      </c>
      <c r="C107" s="6" t="s">
        <v>53</v>
      </c>
      <c r="D107" s="5" t="str">
        <f>"91059510932"</f>
        <v>91059510932</v>
      </c>
      <c r="E107" s="9">
        <v>5000</v>
      </c>
      <c r="F107" s="7" t="s">
        <v>17</v>
      </c>
      <c r="G107" s="5" t="s">
        <v>18</v>
      </c>
      <c r="H107" s="5" t="s">
        <v>19</v>
      </c>
      <c r="I107" s="7" t="s">
        <v>20</v>
      </c>
      <c r="J107" s="7" t="s">
        <v>21</v>
      </c>
      <c r="K107" s="8">
        <v>45398</v>
      </c>
      <c r="L107" s="5"/>
      <c r="M107" s="5"/>
      <c r="N107" s="7">
        <v>2024</v>
      </c>
      <c r="O107" s="13">
        <v>339</v>
      </c>
    </row>
    <row r="108" spans="1:15" ht="24.95" customHeight="1" x14ac:dyDescent="0.25">
      <c r="A108" s="29" t="s">
        <v>14</v>
      </c>
      <c r="B108" s="5" t="s">
        <v>15</v>
      </c>
      <c r="C108" s="6" t="s">
        <v>52</v>
      </c>
      <c r="D108" s="5" t="str">
        <f>"94029630301"</f>
        <v>94029630301</v>
      </c>
      <c r="E108" s="9">
        <v>5000</v>
      </c>
      <c r="F108" s="7" t="s">
        <v>17</v>
      </c>
      <c r="G108" s="5" t="s">
        <v>18</v>
      </c>
      <c r="H108" s="5" t="s">
        <v>19</v>
      </c>
      <c r="I108" s="7" t="s">
        <v>20</v>
      </c>
      <c r="J108" s="7" t="s">
        <v>21</v>
      </c>
      <c r="K108" s="8">
        <v>45399</v>
      </c>
      <c r="L108" s="5"/>
      <c r="M108" s="5"/>
      <c r="N108" s="7">
        <v>2024</v>
      </c>
      <c r="O108" s="13">
        <v>341</v>
      </c>
    </row>
    <row r="109" spans="1:15" ht="24.95" customHeight="1" x14ac:dyDescent="0.25">
      <c r="A109" s="29" t="s">
        <v>14</v>
      </c>
      <c r="B109" s="5" t="s">
        <v>15</v>
      </c>
      <c r="C109" s="6" t="s">
        <v>51</v>
      </c>
      <c r="D109" s="5" t="str">
        <f>"94150390303"</f>
        <v>94150390303</v>
      </c>
      <c r="E109" s="9">
        <v>3304</v>
      </c>
      <c r="F109" s="7" t="s">
        <v>17</v>
      </c>
      <c r="G109" s="5" t="s">
        <v>18</v>
      </c>
      <c r="H109" s="5" t="s">
        <v>19</v>
      </c>
      <c r="I109" s="7" t="s">
        <v>20</v>
      </c>
      <c r="J109" s="7" t="s">
        <v>21</v>
      </c>
      <c r="K109" s="8">
        <v>45400</v>
      </c>
      <c r="L109" s="5"/>
      <c r="M109" s="5"/>
      <c r="N109" s="7">
        <v>2024</v>
      </c>
      <c r="O109" s="13">
        <v>342</v>
      </c>
    </row>
    <row r="110" spans="1:15" ht="24.95" customHeight="1" x14ac:dyDescent="0.25">
      <c r="A110" s="29" t="s">
        <v>14</v>
      </c>
      <c r="B110" s="5" t="s">
        <v>15</v>
      </c>
      <c r="C110" s="6" t="s">
        <v>50</v>
      </c>
      <c r="D110" s="5" t="str">
        <f>"80008640304"</f>
        <v>80008640304</v>
      </c>
      <c r="E110" s="9">
        <v>2156</v>
      </c>
      <c r="F110" s="7" t="s">
        <v>17</v>
      </c>
      <c r="G110" s="5" t="s">
        <v>18</v>
      </c>
      <c r="H110" s="5" t="s">
        <v>19</v>
      </c>
      <c r="I110" s="7" t="s">
        <v>20</v>
      </c>
      <c r="J110" s="7" t="s">
        <v>21</v>
      </c>
      <c r="K110" s="8">
        <v>45401</v>
      </c>
      <c r="L110" s="5"/>
      <c r="M110" s="5"/>
      <c r="N110" s="7">
        <v>2024</v>
      </c>
      <c r="O110" s="13">
        <v>350</v>
      </c>
    </row>
    <row r="111" spans="1:15" ht="24.95" customHeight="1" x14ac:dyDescent="0.25">
      <c r="A111" s="29" t="s">
        <v>14</v>
      </c>
      <c r="B111" s="5" t="s">
        <v>15</v>
      </c>
      <c r="C111" s="6" t="s">
        <v>49</v>
      </c>
      <c r="D111" s="5" t="str">
        <f>"01662790938"</f>
        <v>01662790938</v>
      </c>
      <c r="E111" s="9">
        <v>5000</v>
      </c>
      <c r="F111" s="7" t="s">
        <v>17</v>
      </c>
      <c r="G111" s="5" t="s">
        <v>18</v>
      </c>
      <c r="H111" s="5" t="s">
        <v>19</v>
      </c>
      <c r="I111" s="7" t="s">
        <v>20</v>
      </c>
      <c r="J111" s="7" t="s">
        <v>21</v>
      </c>
      <c r="K111" s="8">
        <v>45401</v>
      </c>
      <c r="L111" s="5"/>
      <c r="M111" s="5"/>
      <c r="N111" s="7">
        <v>2024</v>
      </c>
      <c r="O111" s="13">
        <v>351</v>
      </c>
    </row>
    <row r="112" spans="1:15" ht="24.95" customHeight="1" x14ac:dyDescent="0.25">
      <c r="A112" s="29" t="s">
        <v>14</v>
      </c>
      <c r="B112" s="5" t="s">
        <v>15</v>
      </c>
      <c r="C112" s="6" t="s">
        <v>48</v>
      </c>
      <c r="D112" s="5" t="str">
        <f>"94004290303"</f>
        <v>94004290303</v>
      </c>
      <c r="E112" s="9">
        <v>5000</v>
      </c>
      <c r="F112" s="7" t="s">
        <v>17</v>
      </c>
      <c r="G112" s="5" t="s">
        <v>18</v>
      </c>
      <c r="H112" s="5" t="s">
        <v>19</v>
      </c>
      <c r="I112" s="7" t="s">
        <v>20</v>
      </c>
      <c r="J112" s="7" t="s">
        <v>21</v>
      </c>
      <c r="K112" s="8">
        <v>45401</v>
      </c>
      <c r="L112" s="5"/>
      <c r="M112" s="5"/>
      <c r="N112" s="7">
        <v>2024</v>
      </c>
      <c r="O112" s="13">
        <v>352</v>
      </c>
    </row>
    <row r="113" spans="1:15" ht="24.95" customHeight="1" x14ac:dyDescent="0.25">
      <c r="A113" s="29" t="s">
        <v>14</v>
      </c>
      <c r="B113" s="5" t="s">
        <v>15</v>
      </c>
      <c r="C113" s="6" t="s">
        <v>47</v>
      </c>
      <c r="D113" s="5" t="str">
        <f>"00624140935"</f>
        <v>00624140935</v>
      </c>
      <c r="E113" s="9">
        <v>1793.4</v>
      </c>
      <c r="F113" s="7" t="s">
        <v>17</v>
      </c>
      <c r="G113" s="5" t="s">
        <v>18</v>
      </c>
      <c r="H113" s="5" t="s">
        <v>19</v>
      </c>
      <c r="I113" s="7" t="s">
        <v>20</v>
      </c>
      <c r="J113" s="7" t="s">
        <v>21</v>
      </c>
      <c r="K113" s="8">
        <v>45401</v>
      </c>
      <c r="L113" s="5"/>
      <c r="M113" s="5"/>
      <c r="N113" s="7">
        <v>2024</v>
      </c>
      <c r="O113" s="13">
        <v>353</v>
      </c>
    </row>
    <row r="114" spans="1:15" ht="24.95" customHeight="1" x14ac:dyDescent="0.25">
      <c r="A114" s="29" t="s">
        <v>14</v>
      </c>
      <c r="B114" s="5" t="s">
        <v>15</v>
      </c>
      <c r="C114" s="6" t="s">
        <v>46</v>
      </c>
      <c r="D114" s="5" t="str">
        <f>"01930490303"</f>
        <v>01930490303</v>
      </c>
      <c r="E114" s="9">
        <v>5000</v>
      </c>
      <c r="F114" s="7" t="s">
        <v>17</v>
      </c>
      <c r="G114" s="5" t="s">
        <v>18</v>
      </c>
      <c r="H114" s="5" t="s">
        <v>19</v>
      </c>
      <c r="I114" s="7" t="s">
        <v>20</v>
      </c>
      <c r="J114" s="7" t="s">
        <v>21</v>
      </c>
      <c r="K114" s="8">
        <v>45401</v>
      </c>
      <c r="L114" s="5"/>
      <c r="M114" s="5"/>
      <c r="N114" s="7">
        <v>2024</v>
      </c>
      <c r="O114" s="13">
        <v>355</v>
      </c>
    </row>
    <row r="115" spans="1:15" ht="24.95" customHeight="1" x14ac:dyDescent="0.25">
      <c r="A115" s="29" t="s">
        <v>14</v>
      </c>
      <c r="B115" s="5" t="s">
        <v>15</v>
      </c>
      <c r="C115" s="6" t="s">
        <v>45</v>
      </c>
      <c r="D115" s="5" t="str">
        <f>"81004340303"</f>
        <v>81004340303</v>
      </c>
      <c r="E115" s="9">
        <v>5000</v>
      </c>
      <c r="F115" s="7" t="s">
        <v>17</v>
      </c>
      <c r="G115" s="5" t="s">
        <v>18</v>
      </c>
      <c r="H115" s="5" t="s">
        <v>19</v>
      </c>
      <c r="I115" s="7" t="s">
        <v>20</v>
      </c>
      <c r="J115" s="7" t="s">
        <v>21</v>
      </c>
      <c r="K115" s="8">
        <v>45401</v>
      </c>
      <c r="L115" s="5"/>
      <c r="M115" s="5"/>
      <c r="N115" s="7">
        <v>2024</v>
      </c>
      <c r="O115" s="13">
        <v>356</v>
      </c>
    </row>
    <row r="116" spans="1:15" ht="24.95" customHeight="1" x14ac:dyDescent="0.25">
      <c r="A116" s="29" t="s">
        <v>14</v>
      </c>
      <c r="B116" s="5" t="s">
        <v>15</v>
      </c>
      <c r="C116" s="6" t="s">
        <v>44</v>
      </c>
      <c r="D116" s="5" t="str">
        <f>"94028730300"</f>
        <v>94028730300</v>
      </c>
      <c r="E116" s="9">
        <v>5000</v>
      </c>
      <c r="F116" s="7" t="s">
        <v>17</v>
      </c>
      <c r="G116" s="5" t="s">
        <v>18</v>
      </c>
      <c r="H116" s="5" t="s">
        <v>19</v>
      </c>
      <c r="I116" s="7" t="s">
        <v>20</v>
      </c>
      <c r="J116" s="7" t="s">
        <v>21</v>
      </c>
      <c r="K116" s="8">
        <v>45404</v>
      </c>
      <c r="L116" s="5"/>
      <c r="M116" s="5"/>
      <c r="N116" s="7">
        <v>2024</v>
      </c>
      <c r="O116" s="13">
        <v>357</v>
      </c>
    </row>
    <row r="117" spans="1:15" ht="24.95" customHeight="1" x14ac:dyDescent="0.25">
      <c r="A117" s="29" t="s">
        <v>14</v>
      </c>
      <c r="B117" s="5" t="s">
        <v>15</v>
      </c>
      <c r="C117" s="6" t="s">
        <v>43</v>
      </c>
      <c r="D117" s="5" t="str">
        <f>"01743410936"</f>
        <v>01743410936</v>
      </c>
      <c r="E117" s="9">
        <v>3156.99</v>
      </c>
      <c r="F117" s="7" t="s">
        <v>17</v>
      </c>
      <c r="G117" s="5" t="s">
        <v>18</v>
      </c>
      <c r="H117" s="5" t="s">
        <v>19</v>
      </c>
      <c r="I117" s="7" t="s">
        <v>20</v>
      </c>
      <c r="J117" s="7" t="s">
        <v>21</v>
      </c>
      <c r="K117" s="8">
        <v>45404</v>
      </c>
      <c r="L117" s="5"/>
      <c r="M117" s="5"/>
      <c r="N117" s="7">
        <v>2024</v>
      </c>
      <c r="O117" s="13">
        <v>363</v>
      </c>
    </row>
    <row r="118" spans="1:15" ht="24.95" customHeight="1" x14ac:dyDescent="0.25">
      <c r="A118" s="29" t="s">
        <v>14</v>
      </c>
      <c r="B118" s="5" t="s">
        <v>15</v>
      </c>
      <c r="C118" s="6" t="s">
        <v>42</v>
      </c>
      <c r="D118" s="5" t="str">
        <f>"92016220300"</f>
        <v>92016220300</v>
      </c>
      <c r="E118" s="9">
        <v>1400</v>
      </c>
      <c r="F118" s="7" t="s">
        <v>17</v>
      </c>
      <c r="G118" s="5" t="s">
        <v>18</v>
      </c>
      <c r="H118" s="5" t="s">
        <v>19</v>
      </c>
      <c r="I118" s="7" t="s">
        <v>20</v>
      </c>
      <c r="J118" s="7" t="s">
        <v>21</v>
      </c>
      <c r="K118" s="8">
        <v>45405</v>
      </c>
      <c r="L118" s="5"/>
      <c r="M118" s="5"/>
      <c r="N118" s="7">
        <v>2024</v>
      </c>
      <c r="O118" s="13">
        <v>364</v>
      </c>
    </row>
    <row r="119" spans="1:15" ht="24.95" customHeight="1" x14ac:dyDescent="0.25">
      <c r="A119" s="29" t="s">
        <v>14</v>
      </c>
      <c r="B119" s="5" t="s">
        <v>15</v>
      </c>
      <c r="C119" s="6" t="s">
        <v>41</v>
      </c>
      <c r="D119" s="5" t="str">
        <f>"91040960931"</f>
        <v>91040960931</v>
      </c>
      <c r="E119" s="9">
        <v>3811.87</v>
      </c>
      <c r="F119" s="7" t="s">
        <v>17</v>
      </c>
      <c r="G119" s="5" t="s">
        <v>18</v>
      </c>
      <c r="H119" s="5" t="s">
        <v>19</v>
      </c>
      <c r="I119" s="7" t="s">
        <v>20</v>
      </c>
      <c r="J119" s="7" t="s">
        <v>21</v>
      </c>
      <c r="K119" s="8">
        <v>45405</v>
      </c>
      <c r="L119" s="5"/>
      <c r="M119" s="5"/>
      <c r="N119" s="7">
        <v>2024</v>
      </c>
      <c r="O119" s="13">
        <v>365</v>
      </c>
    </row>
    <row r="120" spans="1:15" ht="24.95" customHeight="1" x14ac:dyDescent="0.25">
      <c r="A120" s="29" t="s">
        <v>14</v>
      </c>
      <c r="B120" s="5" t="s">
        <v>15</v>
      </c>
      <c r="C120" s="6" t="s">
        <v>40</v>
      </c>
      <c r="D120" s="5" t="str">
        <f>"01316130937"</f>
        <v>01316130937</v>
      </c>
      <c r="E120" s="9">
        <v>3290</v>
      </c>
      <c r="F120" s="7" t="s">
        <v>17</v>
      </c>
      <c r="G120" s="5" t="s">
        <v>18</v>
      </c>
      <c r="H120" s="5" t="s">
        <v>19</v>
      </c>
      <c r="I120" s="7" t="s">
        <v>20</v>
      </c>
      <c r="J120" s="7" t="s">
        <v>21</v>
      </c>
      <c r="K120" s="8">
        <v>45405</v>
      </c>
      <c r="L120" s="5"/>
      <c r="M120" s="5"/>
      <c r="N120" s="7">
        <v>2024</v>
      </c>
      <c r="O120" s="13">
        <v>367</v>
      </c>
    </row>
    <row r="121" spans="1:15" ht="24.95" customHeight="1" x14ac:dyDescent="0.25">
      <c r="A121" s="29" t="s">
        <v>14</v>
      </c>
      <c r="B121" s="5" t="s">
        <v>15</v>
      </c>
      <c r="C121" s="6" t="s">
        <v>39</v>
      </c>
      <c r="D121" s="5" t="str">
        <f>"90006420310"</f>
        <v>90006420310</v>
      </c>
      <c r="E121" s="9">
        <v>5000</v>
      </c>
      <c r="F121" s="7" t="s">
        <v>17</v>
      </c>
      <c r="G121" s="5" t="s">
        <v>18</v>
      </c>
      <c r="H121" s="5" t="s">
        <v>19</v>
      </c>
      <c r="I121" s="7" t="s">
        <v>20</v>
      </c>
      <c r="J121" s="7" t="s">
        <v>21</v>
      </c>
      <c r="K121" s="8">
        <v>45405</v>
      </c>
      <c r="L121" s="5"/>
      <c r="M121" s="5"/>
      <c r="N121" s="7">
        <v>2024</v>
      </c>
      <c r="O121" s="13">
        <v>368</v>
      </c>
    </row>
    <row r="122" spans="1:15" ht="24.95" customHeight="1" x14ac:dyDescent="0.25">
      <c r="A122" s="29" t="s">
        <v>14</v>
      </c>
      <c r="B122" s="5" t="s">
        <v>15</v>
      </c>
      <c r="C122" s="6" t="s">
        <v>38</v>
      </c>
      <c r="D122" s="5" t="str">
        <f>"94014940301"</f>
        <v>94014940301</v>
      </c>
      <c r="E122" s="9">
        <v>4998</v>
      </c>
      <c r="F122" s="7" t="s">
        <v>17</v>
      </c>
      <c r="G122" s="5" t="s">
        <v>18</v>
      </c>
      <c r="H122" s="5" t="s">
        <v>19</v>
      </c>
      <c r="I122" s="7" t="s">
        <v>20</v>
      </c>
      <c r="J122" s="7" t="s">
        <v>21</v>
      </c>
      <c r="K122" s="8">
        <v>45405</v>
      </c>
      <c r="L122" s="5"/>
      <c r="M122" s="5"/>
      <c r="N122" s="7">
        <v>2024</v>
      </c>
      <c r="O122" s="13">
        <v>370</v>
      </c>
    </row>
    <row r="123" spans="1:15" ht="24.95" customHeight="1" x14ac:dyDescent="0.25">
      <c r="A123" s="29" t="s">
        <v>14</v>
      </c>
      <c r="B123" s="5" t="s">
        <v>15</v>
      </c>
      <c r="C123" s="6" t="s">
        <v>37</v>
      </c>
      <c r="D123" s="5" t="str">
        <f>"80024060305"</f>
        <v>80024060305</v>
      </c>
      <c r="E123" s="9">
        <v>5000</v>
      </c>
      <c r="F123" s="7" t="s">
        <v>17</v>
      </c>
      <c r="G123" s="5" t="s">
        <v>18</v>
      </c>
      <c r="H123" s="5" t="s">
        <v>19</v>
      </c>
      <c r="I123" s="7" t="s">
        <v>20</v>
      </c>
      <c r="J123" s="7" t="s">
        <v>21</v>
      </c>
      <c r="K123" s="8">
        <v>45405</v>
      </c>
      <c r="L123" s="5"/>
      <c r="M123" s="5"/>
      <c r="N123" s="7">
        <v>2024</v>
      </c>
      <c r="O123" s="13">
        <v>371</v>
      </c>
    </row>
    <row r="124" spans="1:15" ht="24.95" customHeight="1" x14ac:dyDescent="0.25">
      <c r="A124" s="29" t="s">
        <v>14</v>
      </c>
      <c r="B124" s="5" t="s">
        <v>15</v>
      </c>
      <c r="C124" s="6" t="s">
        <v>36</v>
      </c>
      <c r="D124" s="5" t="str">
        <f>"94154240306"</f>
        <v>94154240306</v>
      </c>
      <c r="E124" s="9">
        <v>5000</v>
      </c>
      <c r="F124" s="7" t="s">
        <v>17</v>
      </c>
      <c r="G124" s="5" t="s">
        <v>18</v>
      </c>
      <c r="H124" s="5" t="s">
        <v>19</v>
      </c>
      <c r="I124" s="7" t="s">
        <v>20</v>
      </c>
      <c r="J124" s="7" t="s">
        <v>21</v>
      </c>
      <c r="K124" s="8">
        <v>45405</v>
      </c>
      <c r="L124" s="5"/>
      <c r="M124" s="5"/>
      <c r="N124" s="7">
        <v>2024</v>
      </c>
      <c r="O124" s="13">
        <v>372</v>
      </c>
    </row>
    <row r="125" spans="1:15" ht="24.95" customHeight="1" x14ac:dyDescent="0.25">
      <c r="A125" s="29" t="s">
        <v>14</v>
      </c>
      <c r="B125" s="5" t="s">
        <v>15</v>
      </c>
      <c r="C125" s="6" t="s">
        <v>35</v>
      </c>
      <c r="D125" s="5" t="str">
        <f>"80006470316"</f>
        <v>80006470316</v>
      </c>
      <c r="E125" s="9">
        <v>5000</v>
      </c>
      <c r="F125" s="7" t="s">
        <v>17</v>
      </c>
      <c r="G125" s="5" t="s">
        <v>18</v>
      </c>
      <c r="H125" s="5" t="s">
        <v>19</v>
      </c>
      <c r="I125" s="7" t="s">
        <v>20</v>
      </c>
      <c r="J125" s="7" t="s">
        <v>21</v>
      </c>
      <c r="K125" s="8">
        <v>45406</v>
      </c>
      <c r="L125" s="5"/>
      <c r="M125" s="5"/>
      <c r="N125" s="7">
        <v>2024</v>
      </c>
      <c r="O125" s="13">
        <v>373</v>
      </c>
    </row>
    <row r="126" spans="1:15" ht="24.95" customHeight="1" x14ac:dyDescent="0.25">
      <c r="A126" s="29" t="s">
        <v>14</v>
      </c>
      <c r="B126" s="5" t="s">
        <v>15</v>
      </c>
      <c r="C126" s="6" t="s">
        <v>34</v>
      </c>
      <c r="D126" s="5" t="str">
        <f>"80006470316"</f>
        <v>80006470316</v>
      </c>
      <c r="E126" s="9">
        <v>5000</v>
      </c>
      <c r="F126" s="7" t="s">
        <v>17</v>
      </c>
      <c r="G126" s="5" t="s">
        <v>18</v>
      </c>
      <c r="H126" s="5" t="s">
        <v>19</v>
      </c>
      <c r="I126" s="7" t="s">
        <v>20</v>
      </c>
      <c r="J126" s="7" t="s">
        <v>21</v>
      </c>
      <c r="K126" s="8">
        <v>45406</v>
      </c>
      <c r="L126" s="5"/>
      <c r="M126" s="5"/>
      <c r="N126" s="7">
        <v>2024</v>
      </c>
      <c r="O126" s="13">
        <v>382</v>
      </c>
    </row>
    <row r="127" spans="1:15" ht="24.95" customHeight="1" x14ac:dyDescent="0.25">
      <c r="A127" s="29" t="s">
        <v>14</v>
      </c>
      <c r="B127" s="5" t="s">
        <v>15</v>
      </c>
      <c r="C127" s="6" t="s">
        <v>33</v>
      </c>
      <c r="D127" s="5" t="str">
        <f>"80006470316"</f>
        <v>80006470316</v>
      </c>
      <c r="E127" s="9">
        <v>3647</v>
      </c>
      <c r="F127" s="7" t="s">
        <v>17</v>
      </c>
      <c r="G127" s="5" t="s">
        <v>18</v>
      </c>
      <c r="H127" s="5" t="s">
        <v>19</v>
      </c>
      <c r="I127" s="7" t="s">
        <v>20</v>
      </c>
      <c r="J127" s="7" t="s">
        <v>21</v>
      </c>
      <c r="K127" s="8">
        <v>45406</v>
      </c>
      <c r="L127" s="5"/>
      <c r="M127" s="5"/>
      <c r="N127" s="7">
        <v>2024</v>
      </c>
      <c r="O127" s="13">
        <v>383</v>
      </c>
    </row>
    <row r="128" spans="1:15" ht="24.95" customHeight="1" x14ac:dyDescent="0.25">
      <c r="A128" s="29" t="s">
        <v>14</v>
      </c>
      <c r="B128" s="5" t="s">
        <v>15</v>
      </c>
      <c r="C128" s="6" t="s">
        <v>32</v>
      </c>
      <c r="D128" s="5" t="str">
        <f>"01666280936"</f>
        <v>01666280936</v>
      </c>
      <c r="E128" s="9">
        <v>5000</v>
      </c>
      <c r="F128" s="7" t="s">
        <v>17</v>
      </c>
      <c r="G128" s="5" t="s">
        <v>18</v>
      </c>
      <c r="H128" s="5" t="s">
        <v>19</v>
      </c>
      <c r="I128" s="7" t="s">
        <v>20</v>
      </c>
      <c r="J128" s="7" t="s">
        <v>21</v>
      </c>
      <c r="K128" s="8">
        <v>45411</v>
      </c>
      <c r="L128" s="5"/>
      <c r="M128" s="5"/>
      <c r="N128" s="7">
        <v>2024</v>
      </c>
      <c r="O128" s="13">
        <v>387</v>
      </c>
    </row>
    <row r="129" spans="1:15" ht="24.95" customHeight="1" x14ac:dyDescent="0.25">
      <c r="A129" s="29" t="s">
        <v>14</v>
      </c>
      <c r="B129" s="5" t="s">
        <v>15</v>
      </c>
      <c r="C129" s="6" t="s">
        <v>31</v>
      </c>
      <c r="D129" s="5" t="str">
        <f>"01577820937"</f>
        <v>01577820937</v>
      </c>
      <c r="E129" s="9">
        <v>2870</v>
      </c>
      <c r="F129" s="7" t="s">
        <v>17</v>
      </c>
      <c r="G129" s="5" t="s">
        <v>18</v>
      </c>
      <c r="H129" s="5" t="s">
        <v>19</v>
      </c>
      <c r="I129" s="7" t="s">
        <v>20</v>
      </c>
      <c r="J129" s="7" t="s">
        <v>21</v>
      </c>
      <c r="K129" s="8">
        <v>45411</v>
      </c>
      <c r="L129" s="5"/>
      <c r="M129" s="5"/>
      <c r="N129" s="7">
        <v>2024</v>
      </c>
      <c r="O129" s="13">
        <v>388</v>
      </c>
    </row>
    <row r="130" spans="1:15" ht="24.95" customHeight="1" x14ac:dyDescent="0.25">
      <c r="A130" s="29" t="s">
        <v>14</v>
      </c>
      <c r="B130" s="5" t="s">
        <v>15</v>
      </c>
      <c r="C130" s="6" t="s">
        <v>30</v>
      </c>
      <c r="D130" s="5" t="str">
        <f>"91045040937"</f>
        <v>91045040937</v>
      </c>
      <c r="E130" s="9">
        <v>3220</v>
      </c>
      <c r="F130" s="7" t="s">
        <v>17</v>
      </c>
      <c r="G130" s="5" t="s">
        <v>18</v>
      </c>
      <c r="H130" s="5" t="s">
        <v>19</v>
      </c>
      <c r="I130" s="7" t="s">
        <v>20</v>
      </c>
      <c r="J130" s="7" t="s">
        <v>21</v>
      </c>
      <c r="K130" s="8">
        <v>45411</v>
      </c>
      <c r="L130" s="5"/>
      <c r="M130" s="5"/>
      <c r="N130" s="7">
        <v>2024</v>
      </c>
      <c r="O130" s="13">
        <v>389</v>
      </c>
    </row>
    <row r="131" spans="1:15" ht="24.95" customHeight="1" x14ac:dyDescent="0.25">
      <c r="A131" s="29" t="s">
        <v>14</v>
      </c>
      <c r="B131" s="5" t="s">
        <v>15</v>
      </c>
      <c r="C131" s="6" t="s">
        <v>29</v>
      </c>
      <c r="D131" s="5" t="str">
        <f>"01826240309"</f>
        <v>01826240309</v>
      </c>
      <c r="E131" s="9">
        <v>3360</v>
      </c>
      <c r="F131" s="7" t="s">
        <v>17</v>
      </c>
      <c r="G131" s="5" t="s">
        <v>18</v>
      </c>
      <c r="H131" s="5" t="s">
        <v>19</v>
      </c>
      <c r="I131" s="7" t="s">
        <v>20</v>
      </c>
      <c r="J131" s="7" t="s">
        <v>21</v>
      </c>
      <c r="K131" s="8">
        <v>45411</v>
      </c>
      <c r="L131" s="5"/>
      <c r="M131" s="5"/>
      <c r="N131" s="7">
        <v>2024</v>
      </c>
      <c r="O131" s="13">
        <v>390</v>
      </c>
    </row>
    <row r="132" spans="1:15" ht="24.95" customHeight="1" x14ac:dyDescent="0.25">
      <c r="A132" s="29" t="s">
        <v>14</v>
      </c>
      <c r="B132" s="5" t="s">
        <v>15</v>
      </c>
      <c r="C132" s="6" t="s">
        <v>23</v>
      </c>
      <c r="D132" s="5" t="str">
        <f>"94053720309"</f>
        <v>94053720309</v>
      </c>
      <c r="E132" s="9">
        <v>4900</v>
      </c>
      <c r="F132" s="7" t="s">
        <v>17</v>
      </c>
      <c r="G132" s="5" t="s">
        <v>18</v>
      </c>
      <c r="H132" s="5" t="s">
        <v>19</v>
      </c>
      <c r="I132" s="7" t="s">
        <v>20</v>
      </c>
      <c r="J132" s="7" t="s">
        <v>21</v>
      </c>
      <c r="K132" s="8">
        <v>45411</v>
      </c>
      <c r="L132" s="5" t="s">
        <v>160</v>
      </c>
      <c r="M132" s="5"/>
      <c r="N132" s="7">
        <v>2024</v>
      </c>
      <c r="O132" s="13">
        <v>391</v>
      </c>
    </row>
    <row r="133" spans="1:15" ht="24.95" customHeight="1" x14ac:dyDescent="0.25">
      <c r="A133" s="29" t="s">
        <v>14</v>
      </c>
      <c r="B133" s="5" t="s">
        <v>15</v>
      </c>
      <c r="C133" s="6" t="s">
        <v>28</v>
      </c>
      <c r="D133" s="5" t="str">
        <f>"80014020939"</f>
        <v>80014020939</v>
      </c>
      <c r="E133" s="9">
        <v>5000</v>
      </c>
      <c r="F133" s="7" t="s">
        <v>17</v>
      </c>
      <c r="G133" s="5" t="s">
        <v>18</v>
      </c>
      <c r="H133" s="5" t="s">
        <v>19</v>
      </c>
      <c r="I133" s="7" t="s">
        <v>20</v>
      </c>
      <c r="J133" s="7" t="s">
        <v>21</v>
      </c>
      <c r="K133" s="8">
        <v>45411</v>
      </c>
      <c r="L133" s="5"/>
      <c r="M133" s="5"/>
      <c r="N133" s="7">
        <v>2024</v>
      </c>
      <c r="O133" s="13">
        <v>392</v>
      </c>
    </row>
    <row r="134" spans="1:15" ht="24.95" customHeight="1" x14ac:dyDescent="0.25">
      <c r="A134" s="29" t="s">
        <v>14</v>
      </c>
      <c r="B134" s="5" t="s">
        <v>15</v>
      </c>
      <c r="C134" s="6" t="s">
        <v>27</v>
      </c>
      <c r="D134" s="5" t="str">
        <f>"91045500310"</f>
        <v>91045500310</v>
      </c>
      <c r="E134" s="9">
        <v>5000</v>
      </c>
      <c r="F134" s="7" t="s">
        <v>17</v>
      </c>
      <c r="G134" s="5" t="s">
        <v>18</v>
      </c>
      <c r="H134" s="5" t="s">
        <v>19</v>
      </c>
      <c r="I134" s="7" t="s">
        <v>20</v>
      </c>
      <c r="J134" s="7" t="s">
        <v>21</v>
      </c>
      <c r="K134" s="8">
        <v>45411</v>
      </c>
      <c r="L134" s="5"/>
      <c r="M134" s="5"/>
      <c r="N134" s="7">
        <v>2024</v>
      </c>
      <c r="O134" s="13">
        <v>393</v>
      </c>
    </row>
    <row r="135" spans="1:15" ht="24.95" customHeight="1" x14ac:dyDescent="0.25">
      <c r="A135" s="29" t="s">
        <v>14</v>
      </c>
      <c r="B135" s="5" t="s">
        <v>15</v>
      </c>
      <c r="C135" s="6" t="s">
        <v>26</v>
      </c>
      <c r="D135" s="5" t="str">
        <f>"91002600301"</f>
        <v>91002600301</v>
      </c>
      <c r="E135" s="9">
        <v>3500</v>
      </c>
      <c r="F135" s="7" t="s">
        <v>17</v>
      </c>
      <c r="G135" s="5" t="s">
        <v>18</v>
      </c>
      <c r="H135" s="5" t="s">
        <v>19</v>
      </c>
      <c r="I135" s="7" t="s">
        <v>20</v>
      </c>
      <c r="J135" s="7" t="s">
        <v>21</v>
      </c>
      <c r="K135" s="8">
        <v>45411</v>
      </c>
      <c r="L135" s="5"/>
      <c r="M135" s="5"/>
      <c r="N135" s="7">
        <v>2024</v>
      </c>
      <c r="O135" s="13">
        <v>394</v>
      </c>
    </row>
    <row r="136" spans="1:15" ht="24.95" customHeight="1" x14ac:dyDescent="0.25">
      <c r="A136" s="29" t="s">
        <v>14</v>
      </c>
      <c r="B136" s="5" t="s">
        <v>15</v>
      </c>
      <c r="C136" s="6" t="s">
        <v>25</v>
      </c>
      <c r="D136" s="5" t="str">
        <f>"90036120328"</f>
        <v>90036120328</v>
      </c>
      <c r="E136" s="9">
        <v>5000</v>
      </c>
      <c r="F136" s="7" t="s">
        <v>17</v>
      </c>
      <c r="G136" s="5" t="s">
        <v>18</v>
      </c>
      <c r="H136" s="5" t="s">
        <v>19</v>
      </c>
      <c r="I136" s="7" t="s">
        <v>20</v>
      </c>
      <c r="J136" s="7" t="s">
        <v>21</v>
      </c>
      <c r="K136" s="8">
        <v>45411</v>
      </c>
      <c r="L136" s="5"/>
      <c r="M136" s="5"/>
      <c r="N136" s="7">
        <v>2024</v>
      </c>
      <c r="O136" s="13">
        <v>395</v>
      </c>
    </row>
    <row r="137" spans="1:15" ht="24.95" customHeight="1" x14ac:dyDescent="0.25">
      <c r="A137" s="29" t="s">
        <v>14</v>
      </c>
      <c r="B137" s="5" t="s">
        <v>15</v>
      </c>
      <c r="C137" s="6" t="s">
        <v>24</v>
      </c>
      <c r="D137" s="5" t="str">
        <f>"90005330312"</f>
        <v>90005330312</v>
      </c>
      <c r="E137" s="9">
        <v>4550</v>
      </c>
      <c r="F137" s="7" t="s">
        <v>17</v>
      </c>
      <c r="G137" s="5" t="s">
        <v>18</v>
      </c>
      <c r="H137" s="5" t="s">
        <v>19</v>
      </c>
      <c r="I137" s="7" t="s">
        <v>20</v>
      </c>
      <c r="J137" s="7" t="s">
        <v>21</v>
      </c>
      <c r="K137" s="8">
        <v>45411</v>
      </c>
      <c r="L137" s="5"/>
      <c r="M137" s="5"/>
      <c r="N137" s="7">
        <v>2024</v>
      </c>
      <c r="O137" s="13">
        <v>396</v>
      </c>
    </row>
    <row r="138" spans="1:15" ht="24.95" customHeight="1" x14ac:dyDescent="0.25">
      <c r="A138" s="29" t="s">
        <v>14</v>
      </c>
      <c r="B138" s="5" t="s">
        <v>15</v>
      </c>
      <c r="C138" s="6" t="s">
        <v>23</v>
      </c>
      <c r="D138" s="5" t="str">
        <f>"94053720309"</f>
        <v>94053720309</v>
      </c>
      <c r="E138" s="9">
        <v>4970</v>
      </c>
      <c r="F138" s="7" t="s">
        <v>17</v>
      </c>
      <c r="G138" s="5" t="s">
        <v>18</v>
      </c>
      <c r="H138" s="5" t="s">
        <v>19</v>
      </c>
      <c r="I138" s="7" t="s">
        <v>20</v>
      </c>
      <c r="J138" s="7" t="s">
        <v>21</v>
      </c>
      <c r="K138" s="8">
        <v>45411</v>
      </c>
      <c r="L138" s="5"/>
      <c r="M138" s="5"/>
      <c r="N138" s="7">
        <v>2024</v>
      </c>
      <c r="O138" s="13">
        <v>401</v>
      </c>
    </row>
    <row r="139" spans="1:15" ht="24.95" customHeight="1" x14ac:dyDescent="0.25">
      <c r="A139" s="29" t="s">
        <v>14</v>
      </c>
      <c r="B139" s="5" t="s">
        <v>15</v>
      </c>
      <c r="C139" s="6" t="s">
        <v>22</v>
      </c>
      <c r="D139" s="5" t="str">
        <f>"02146680307"</f>
        <v>02146680307</v>
      </c>
      <c r="E139" s="9">
        <v>1231.58</v>
      </c>
      <c r="F139" s="7" t="s">
        <v>17</v>
      </c>
      <c r="G139" s="5" t="s">
        <v>18</v>
      </c>
      <c r="H139" s="5" t="s">
        <v>19</v>
      </c>
      <c r="I139" s="7" t="s">
        <v>20</v>
      </c>
      <c r="J139" s="7" t="s">
        <v>21</v>
      </c>
      <c r="K139" s="8">
        <v>45412</v>
      </c>
      <c r="L139" s="5"/>
      <c r="M139" s="5"/>
      <c r="N139" s="7">
        <v>2024</v>
      </c>
      <c r="O139" s="13">
        <v>399</v>
      </c>
    </row>
    <row r="140" spans="1:15" ht="24.95" customHeight="1" x14ac:dyDescent="0.25">
      <c r="A140" s="29" t="s">
        <v>14</v>
      </c>
      <c r="B140" s="5" t="s">
        <v>15</v>
      </c>
      <c r="C140" s="6" t="s">
        <v>16</v>
      </c>
      <c r="D140" s="5" t="str">
        <f>"91056720930"</f>
        <v>91056720930</v>
      </c>
      <c r="E140" s="9">
        <v>1538.04</v>
      </c>
      <c r="F140" s="7" t="s">
        <v>17</v>
      </c>
      <c r="G140" s="5" t="s">
        <v>18</v>
      </c>
      <c r="H140" s="5" t="s">
        <v>19</v>
      </c>
      <c r="I140" s="7" t="s">
        <v>20</v>
      </c>
      <c r="J140" s="7" t="s">
        <v>21</v>
      </c>
      <c r="K140" s="8">
        <v>45412</v>
      </c>
      <c r="L140" s="5"/>
      <c r="M140" s="5"/>
      <c r="N140" s="7">
        <v>2024</v>
      </c>
      <c r="O140" s="13">
        <v>400</v>
      </c>
    </row>
    <row r="141" spans="1:15" ht="24.95" customHeight="1" x14ac:dyDescent="0.25">
      <c r="A141" s="10" t="s">
        <v>14</v>
      </c>
      <c r="B141" s="5" t="s">
        <v>15</v>
      </c>
      <c r="C141" s="6" t="s">
        <v>161</v>
      </c>
      <c r="D141" s="7" t="str">
        <f>"94150270307"</f>
        <v>94150270307</v>
      </c>
      <c r="E141" s="11">
        <v>3150</v>
      </c>
      <c r="F141" s="7" t="s">
        <v>17</v>
      </c>
      <c r="G141" s="5" t="s">
        <v>18</v>
      </c>
      <c r="H141" s="21" t="s">
        <v>19</v>
      </c>
      <c r="I141" s="22" t="s">
        <v>20</v>
      </c>
      <c r="J141" s="7" t="s">
        <v>21</v>
      </c>
      <c r="K141" s="12">
        <v>45414</v>
      </c>
      <c r="L141" s="5"/>
      <c r="M141" s="5"/>
      <c r="N141" s="7">
        <v>2024</v>
      </c>
      <c r="O141" s="13">
        <v>416</v>
      </c>
    </row>
    <row r="142" spans="1:15" ht="24.95" customHeight="1" x14ac:dyDescent="0.25">
      <c r="A142" s="10" t="s">
        <v>14</v>
      </c>
      <c r="B142" s="5" t="s">
        <v>15</v>
      </c>
      <c r="C142" s="6" t="s">
        <v>162</v>
      </c>
      <c r="D142" s="7" t="str">
        <f>"90019230300"</f>
        <v>90019230300</v>
      </c>
      <c r="E142" s="11">
        <v>4900</v>
      </c>
      <c r="F142" s="7" t="s">
        <v>17</v>
      </c>
      <c r="G142" s="5" t="s">
        <v>18</v>
      </c>
      <c r="H142" s="21" t="s">
        <v>19</v>
      </c>
      <c r="I142" s="22" t="s">
        <v>20</v>
      </c>
      <c r="J142" s="7" t="s">
        <v>21</v>
      </c>
      <c r="K142" s="12">
        <v>45414</v>
      </c>
      <c r="L142" s="5"/>
      <c r="M142" s="5"/>
      <c r="N142" s="7">
        <v>2024</v>
      </c>
      <c r="O142" s="13">
        <v>415</v>
      </c>
    </row>
    <row r="143" spans="1:15" ht="24.95" customHeight="1" x14ac:dyDescent="0.25">
      <c r="A143" s="10" t="s">
        <v>14</v>
      </c>
      <c r="B143" s="5" t="s">
        <v>15</v>
      </c>
      <c r="C143" s="6" t="s">
        <v>163</v>
      </c>
      <c r="D143" s="7" t="str">
        <f>"90019230300"</f>
        <v>90019230300</v>
      </c>
      <c r="E143" s="11">
        <v>2240</v>
      </c>
      <c r="F143" s="7" t="s">
        <v>17</v>
      </c>
      <c r="G143" s="5" t="s">
        <v>18</v>
      </c>
      <c r="H143" s="21" t="s">
        <v>19</v>
      </c>
      <c r="I143" s="22" t="s">
        <v>20</v>
      </c>
      <c r="J143" s="7" t="s">
        <v>21</v>
      </c>
      <c r="K143" s="12">
        <v>45414</v>
      </c>
      <c r="L143" s="5"/>
      <c r="M143" s="5"/>
      <c r="N143" s="7">
        <v>2024</v>
      </c>
      <c r="O143" s="13">
        <v>414</v>
      </c>
    </row>
    <row r="144" spans="1:15" ht="24.95" customHeight="1" x14ac:dyDescent="0.25">
      <c r="A144" s="10" t="s">
        <v>14</v>
      </c>
      <c r="B144" s="5" t="s">
        <v>15</v>
      </c>
      <c r="C144" s="6" t="s">
        <v>164</v>
      </c>
      <c r="D144" s="7" t="str">
        <f>"81007410319"</f>
        <v>81007410319</v>
      </c>
      <c r="E144" s="11">
        <v>3080</v>
      </c>
      <c r="F144" s="7" t="s">
        <v>17</v>
      </c>
      <c r="G144" s="5" t="s">
        <v>18</v>
      </c>
      <c r="H144" s="21" t="s">
        <v>19</v>
      </c>
      <c r="I144" s="22" t="s">
        <v>20</v>
      </c>
      <c r="J144" s="7" t="s">
        <v>21</v>
      </c>
      <c r="K144" s="12">
        <v>45414</v>
      </c>
      <c r="L144" s="5"/>
      <c r="M144" s="5"/>
      <c r="N144" s="7">
        <v>2024</v>
      </c>
      <c r="O144" s="13">
        <v>413</v>
      </c>
    </row>
    <row r="145" spans="1:15" ht="24.95" customHeight="1" x14ac:dyDescent="0.25">
      <c r="A145" s="10" t="s">
        <v>14</v>
      </c>
      <c r="B145" s="5" t="s">
        <v>15</v>
      </c>
      <c r="C145" s="6" t="s">
        <v>165</v>
      </c>
      <c r="D145" s="7" t="str">
        <f>"01375400932"</f>
        <v>01375400932</v>
      </c>
      <c r="E145" s="11">
        <v>5000</v>
      </c>
      <c r="F145" s="7" t="s">
        <v>17</v>
      </c>
      <c r="G145" s="5" t="s">
        <v>18</v>
      </c>
      <c r="H145" s="21" t="s">
        <v>19</v>
      </c>
      <c r="I145" s="22" t="s">
        <v>20</v>
      </c>
      <c r="J145" s="7" t="s">
        <v>21</v>
      </c>
      <c r="K145" s="12">
        <v>45414</v>
      </c>
      <c r="L145" s="5"/>
      <c r="M145" s="5"/>
      <c r="N145" s="7">
        <v>2024</v>
      </c>
      <c r="O145" s="13">
        <v>412</v>
      </c>
    </row>
    <row r="146" spans="1:15" ht="24.95" customHeight="1" x14ac:dyDescent="0.25">
      <c r="A146" s="10" t="s">
        <v>14</v>
      </c>
      <c r="B146" s="5" t="s">
        <v>15</v>
      </c>
      <c r="C146" s="6" t="s">
        <v>166</v>
      </c>
      <c r="D146" s="7" t="str">
        <f>"94032070305"</f>
        <v>94032070305</v>
      </c>
      <c r="E146" s="11">
        <v>4515</v>
      </c>
      <c r="F146" s="7" t="s">
        <v>17</v>
      </c>
      <c r="G146" s="5" t="s">
        <v>18</v>
      </c>
      <c r="H146" s="21" t="s">
        <v>19</v>
      </c>
      <c r="I146" s="22" t="s">
        <v>20</v>
      </c>
      <c r="J146" s="7" t="s">
        <v>21</v>
      </c>
      <c r="K146" s="12">
        <v>45414</v>
      </c>
      <c r="L146" s="5"/>
      <c r="M146" s="5"/>
      <c r="N146" s="7">
        <v>2024</v>
      </c>
      <c r="O146" s="13">
        <v>411</v>
      </c>
    </row>
    <row r="147" spans="1:15" ht="24.95" customHeight="1" x14ac:dyDescent="0.25">
      <c r="A147" s="10" t="s">
        <v>14</v>
      </c>
      <c r="B147" s="5" t="s">
        <v>15</v>
      </c>
      <c r="C147" s="6" t="s">
        <v>167</v>
      </c>
      <c r="D147" s="7" t="str">
        <f>"91029170312"</f>
        <v>91029170312</v>
      </c>
      <c r="E147" s="11">
        <v>5000</v>
      </c>
      <c r="F147" s="7" t="s">
        <v>17</v>
      </c>
      <c r="G147" s="5" t="s">
        <v>18</v>
      </c>
      <c r="H147" s="21" t="s">
        <v>19</v>
      </c>
      <c r="I147" s="22" t="s">
        <v>20</v>
      </c>
      <c r="J147" s="7" t="s">
        <v>21</v>
      </c>
      <c r="K147" s="12">
        <v>45414</v>
      </c>
      <c r="L147" s="5"/>
      <c r="M147" s="5"/>
      <c r="N147" s="7">
        <v>2024</v>
      </c>
      <c r="O147" s="13">
        <v>410</v>
      </c>
    </row>
    <row r="148" spans="1:15" ht="24.95" customHeight="1" x14ac:dyDescent="0.25">
      <c r="A148" s="10" t="s">
        <v>14</v>
      </c>
      <c r="B148" s="5" t="s">
        <v>15</v>
      </c>
      <c r="C148" s="6" t="s">
        <v>168</v>
      </c>
      <c r="D148" s="7" t="str">
        <f>"91039210934"</f>
        <v>91039210934</v>
      </c>
      <c r="E148" s="11">
        <v>4900</v>
      </c>
      <c r="F148" s="7" t="s">
        <v>17</v>
      </c>
      <c r="G148" s="5" t="s">
        <v>18</v>
      </c>
      <c r="H148" s="21" t="s">
        <v>19</v>
      </c>
      <c r="I148" s="22" t="s">
        <v>20</v>
      </c>
      <c r="J148" s="7" t="s">
        <v>21</v>
      </c>
      <c r="K148" s="12">
        <v>45414</v>
      </c>
      <c r="L148" s="5"/>
      <c r="M148" s="5"/>
      <c r="N148" s="7">
        <v>2024</v>
      </c>
      <c r="O148" s="13">
        <v>409</v>
      </c>
    </row>
    <row r="149" spans="1:15" ht="24.95" customHeight="1" x14ac:dyDescent="0.25">
      <c r="A149" s="10" t="s">
        <v>14</v>
      </c>
      <c r="B149" s="5" t="s">
        <v>15</v>
      </c>
      <c r="C149" s="6" t="s">
        <v>169</v>
      </c>
      <c r="D149" s="7" t="str">
        <f>"80001030313"</f>
        <v>80001030313</v>
      </c>
      <c r="E149" s="11">
        <v>5000</v>
      </c>
      <c r="F149" s="7" t="s">
        <v>17</v>
      </c>
      <c r="G149" s="5" t="s">
        <v>18</v>
      </c>
      <c r="H149" s="21" t="s">
        <v>19</v>
      </c>
      <c r="I149" s="22" t="s">
        <v>20</v>
      </c>
      <c r="J149" s="7" t="s">
        <v>21</v>
      </c>
      <c r="K149" s="12">
        <v>45414</v>
      </c>
      <c r="L149" s="5"/>
      <c r="M149" s="5"/>
      <c r="N149" s="7">
        <v>2024</v>
      </c>
      <c r="O149" s="13">
        <v>408</v>
      </c>
    </row>
    <row r="150" spans="1:15" ht="24.95" customHeight="1" x14ac:dyDescent="0.25">
      <c r="A150" s="10" t="s">
        <v>14</v>
      </c>
      <c r="B150" s="5" t="s">
        <v>15</v>
      </c>
      <c r="C150" s="6" t="s">
        <v>170</v>
      </c>
      <c r="D150" s="7" t="str">
        <f>"91037100319"</f>
        <v>91037100319</v>
      </c>
      <c r="E150" s="11">
        <v>5000</v>
      </c>
      <c r="F150" s="7" t="s">
        <v>17</v>
      </c>
      <c r="G150" s="5" t="s">
        <v>18</v>
      </c>
      <c r="H150" s="21" t="s">
        <v>19</v>
      </c>
      <c r="I150" s="22" t="s">
        <v>20</v>
      </c>
      <c r="J150" s="7" t="s">
        <v>21</v>
      </c>
      <c r="K150" s="12">
        <v>45415</v>
      </c>
      <c r="L150" s="5"/>
      <c r="M150" s="5"/>
      <c r="N150" s="7">
        <v>2024</v>
      </c>
      <c r="O150" s="13">
        <v>428</v>
      </c>
    </row>
    <row r="151" spans="1:15" ht="24.95" customHeight="1" x14ac:dyDescent="0.25">
      <c r="A151" s="10" t="s">
        <v>14</v>
      </c>
      <c r="B151" s="5" t="s">
        <v>15</v>
      </c>
      <c r="C151" s="6" t="s">
        <v>171</v>
      </c>
      <c r="D151" s="7" t="str">
        <f>"80006340311"</f>
        <v>80006340311</v>
      </c>
      <c r="E151" s="11">
        <v>3115</v>
      </c>
      <c r="F151" s="7" t="s">
        <v>17</v>
      </c>
      <c r="G151" s="5" t="s">
        <v>18</v>
      </c>
      <c r="H151" s="21" t="s">
        <v>19</v>
      </c>
      <c r="I151" s="22" t="s">
        <v>20</v>
      </c>
      <c r="J151" s="7" t="s">
        <v>21</v>
      </c>
      <c r="K151" s="12">
        <v>45418</v>
      </c>
      <c r="L151" s="5"/>
      <c r="M151" s="5"/>
      <c r="N151" s="7">
        <v>2024</v>
      </c>
      <c r="O151" s="13">
        <v>438</v>
      </c>
    </row>
    <row r="152" spans="1:15" ht="24.95" customHeight="1" x14ac:dyDescent="0.25">
      <c r="A152" s="10" t="s">
        <v>14</v>
      </c>
      <c r="B152" s="5" t="s">
        <v>15</v>
      </c>
      <c r="C152" s="6" t="s">
        <v>171</v>
      </c>
      <c r="D152" s="7" t="str">
        <f>"80006340311"</f>
        <v>80006340311</v>
      </c>
      <c r="E152" s="11">
        <v>3115</v>
      </c>
      <c r="F152" s="7" t="s">
        <v>17</v>
      </c>
      <c r="G152" s="5" t="s">
        <v>18</v>
      </c>
      <c r="H152" s="21" t="s">
        <v>19</v>
      </c>
      <c r="I152" s="22" t="s">
        <v>20</v>
      </c>
      <c r="J152" s="7" t="s">
        <v>21</v>
      </c>
      <c r="K152" s="12">
        <v>45418</v>
      </c>
      <c r="L152" s="5"/>
      <c r="M152" s="5"/>
      <c r="N152" s="7">
        <v>2024</v>
      </c>
      <c r="O152" s="13">
        <v>437</v>
      </c>
    </row>
    <row r="153" spans="1:15" ht="24.95" customHeight="1" x14ac:dyDescent="0.25">
      <c r="A153" s="10" t="s">
        <v>14</v>
      </c>
      <c r="B153" s="5" t="s">
        <v>15</v>
      </c>
      <c r="C153" s="6" t="s">
        <v>172</v>
      </c>
      <c r="D153" s="7" t="str">
        <f>"91005280309"</f>
        <v>91005280309</v>
      </c>
      <c r="E153" s="11">
        <v>4270</v>
      </c>
      <c r="F153" s="7" t="s">
        <v>17</v>
      </c>
      <c r="G153" s="5" t="s">
        <v>18</v>
      </c>
      <c r="H153" s="21" t="s">
        <v>19</v>
      </c>
      <c r="I153" s="22" t="s">
        <v>20</v>
      </c>
      <c r="J153" s="7" t="s">
        <v>21</v>
      </c>
      <c r="K153" s="12">
        <v>45418</v>
      </c>
      <c r="L153" s="5"/>
      <c r="M153" s="5"/>
      <c r="N153" s="7">
        <v>2024</v>
      </c>
      <c r="O153" s="13">
        <v>436</v>
      </c>
    </row>
    <row r="154" spans="1:15" ht="24.95" customHeight="1" x14ac:dyDescent="0.25">
      <c r="A154" s="10" t="s">
        <v>14</v>
      </c>
      <c r="B154" s="5" t="s">
        <v>15</v>
      </c>
      <c r="C154" s="6" t="s">
        <v>173</v>
      </c>
      <c r="D154" s="7" t="str">
        <f>"91076240935"</f>
        <v>91076240935</v>
      </c>
      <c r="E154" s="11">
        <v>2170</v>
      </c>
      <c r="F154" s="7" t="s">
        <v>17</v>
      </c>
      <c r="G154" s="5" t="s">
        <v>18</v>
      </c>
      <c r="H154" s="21" t="s">
        <v>19</v>
      </c>
      <c r="I154" s="22" t="s">
        <v>20</v>
      </c>
      <c r="J154" s="7" t="s">
        <v>21</v>
      </c>
      <c r="K154" s="12">
        <v>45418</v>
      </c>
      <c r="L154" s="5"/>
      <c r="M154" s="5"/>
      <c r="N154" s="7">
        <v>2024</v>
      </c>
      <c r="O154" s="13">
        <v>435</v>
      </c>
    </row>
    <row r="155" spans="1:15" ht="24.95" customHeight="1" x14ac:dyDescent="0.25">
      <c r="A155" s="10" t="s">
        <v>14</v>
      </c>
      <c r="B155" s="5" t="s">
        <v>15</v>
      </c>
      <c r="C155" s="6" t="s">
        <v>174</v>
      </c>
      <c r="D155" s="7" t="str">
        <f>"90038040318"</f>
        <v>90038040318</v>
      </c>
      <c r="E155" s="11">
        <v>5000</v>
      </c>
      <c r="F155" s="7" t="s">
        <v>17</v>
      </c>
      <c r="G155" s="5" t="s">
        <v>18</v>
      </c>
      <c r="H155" s="21" t="s">
        <v>19</v>
      </c>
      <c r="I155" s="22" t="s">
        <v>20</v>
      </c>
      <c r="J155" s="7" t="s">
        <v>21</v>
      </c>
      <c r="K155" s="12">
        <v>45418</v>
      </c>
      <c r="L155" s="5"/>
      <c r="M155" s="5"/>
      <c r="N155" s="7">
        <v>2024</v>
      </c>
      <c r="O155" s="13">
        <v>434</v>
      </c>
    </row>
    <row r="156" spans="1:15" ht="24.95" customHeight="1" x14ac:dyDescent="0.25">
      <c r="A156" s="10" t="s">
        <v>14</v>
      </c>
      <c r="B156" s="5" t="s">
        <v>15</v>
      </c>
      <c r="C156" s="6" t="s">
        <v>175</v>
      </c>
      <c r="D156" s="7" t="str">
        <f>"94144940544"</f>
        <v>94144940544</v>
      </c>
      <c r="E156" s="11">
        <v>4410</v>
      </c>
      <c r="F156" s="7" t="s">
        <v>17</v>
      </c>
      <c r="G156" s="5" t="s">
        <v>18</v>
      </c>
      <c r="H156" s="21" t="s">
        <v>19</v>
      </c>
      <c r="I156" s="22" t="s">
        <v>20</v>
      </c>
      <c r="J156" s="7" t="s">
        <v>21</v>
      </c>
      <c r="K156" s="12">
        <v>45418</v>
      </c>
      <c r="L156" s="5"/>
      <c r="M156" s="5"/>
      <c r="N156" s="7">
        <v>2024</v>
      </c>
      <c r="O156" s="13">
        <v>433</v>
      </c>
    </row>
    <row r="157" spans="1:15" ht="24.95" customHeight="1" x14ac:dyDescent="0.25">
      <c r="A157" s="10" t="s">
        <v>14</v>
      </c>
      <c r="B157" s="5" t="s">
        <v>15</v>
      </c>
      <c r="C157" s="6" t="s">
        <v>176</v>
      </c>
      <c r="D157" s="7" t="str">
        <f>"94018860307"</f>
        <v>94018860307</v>
      </c>
      <c r="E157" s="11">
        <v>5000</v>
      </c>
      <c r="F157" s="7" t="s">
        <v>17</v>
      </c>
      <c r="G157" s="5" t="s">
        <v>18</v>
      </c>
      <c r="H157" s="21" t="s">
        <v>19</v>
      </c>
      <c r="I157" s="22" t="s">
        <v>20</v>
      </c>
      <c r="J157" s="7" t="s">
        <v>21</v>
      </c>
      <c r="K157" s="12">
        <v>45418</v>
      </c>
      <c r="L157" s="5"/>
      <c r="M157" s="5"/>
      <c r="N157" s="7">
        <v>2024</v>
      </c>
      <c r="O157" s="13">
        <v>432</v>
      </c>
    </row>
    <row r="158" spans="1:15" ht="24.95" customHeight="1" x14ac:dyDescent="0.25">
      <c r="A158" s="10" t="s">
        <v>14</v>
      </c>
      <c r="B158" s="5" t="s">
        <v>15</v>
      </c>
      <c r="C158" s="6" t="s">
        <v>177</v>
      </c>
      <c r="D158" s="7" t="str">
        <f>"01732930936"</f>
        <v>01732930936</v>
      </c>
      <c r="E158" s="11">
        <v>4410</v>
      </c>
      <c r="F158" s="7" t="s">
        <v>17</v>
      </c>
      <c r="G158" s="5" t="s">
        <v>18</v>
      </c>
      <c r="H158" s="21" t="s">
        <v>19</v>
      </c>
      <c r="I158" s="22" t="s">
        <v>20</v>
      </c>
      <c r="J158" s="7" t="s">
        <v>21</v>
      </c>
      <c r="K158" s="12">
        <v>45418</v>
      </c>
      <c r="L158" s="5"/>
      <c r="M158" s="5"/>
      <c r="N158" s="7">
        <v>2024</v>
      </c>
      <c r="O158" s="13">
        <v>431</v>
      </c>
    </row>
    <row r="159" spans="1:15" ht="24.95" customHeight="1" x14ac:dyDescent="0.25">
      <c r="A159" s="10" t="s">
        <v>14</v>
      </c>
      <c r="B159" s="5" t="s">
        <v>15</v>
      </c>
      <c r="C159" s="6" t="s">
        <v>178</v>
      </c>
      <c r="D159" s="7" t="str">
        <f>"91068010932"</f>
        <v>91068010932</v>
      </c>
      <c r="E159" s="11">
        <v>5000</v>
      </c>
      <c r="F159" s="7" t="s">
        <v>17</v>
      </c>
      <c r="G159" s="5" t="s">
        <v>18</v>
      </c>
      <c r="H159" s="21" t="s">
        <v>19</v>
      </c>
      <c r="I159" s="22" t="s">
        <v>20</v>
      </c>
      <c r="J159" s="7" t="s">
        <v>21</v>
      </c>
      <c r="K159" s="12">
        <v>45418</v>
      </c>
      <c r="L159" s="5"/>
      <c r="M159" s="5"/>
      <c r="N159" s="7">
        <v>2024</v>
      </c>
      <c r="O159" s="13">
        <v>430</v>
      </c>
    </row>
    <row r="160" spans="1:15" ht="24.95" customHeight="1" x14ac:dyDescent="0.25">
      <c r="A160" s="10" t="s">
        <v>14</v>
      </c>
      <c r="B160" s="5" t="s">
        <v>15</v>
      </c>
      <c r="C160" s="6" t="s">
        <v>179</v>
      </c>
      <c r="D160" s="7" t="str">
        <f>"94091830300"</f>
        <v>94091830300</v>
      </c>
      <c r="E160" s="11">
        <v>3766</v>
      </c>
      <c r="F160" s="7" t="s">
        <v>17</v>
      </c>
      <c r="G160" s="5" t="s">
        <v>18</v>
      </c>
      <c r="H160" s="21" t="s">
        <v>19</v>
      </c>
      <c r="I160" s="22" t="s">
        <v>20</v>
      </c>
      <c r="J160" s="7" t="s">
        <v>21</v>
      </c>
      <c r="K160" s="12">
        <v>45418</v>
      </c>
      <c r="L160" s="5"/>
      <c r="M160" s="5"/>
      <c r="N160" s="7">
        <v>2024</v>
      </c>
      <c r="O160" s="13">
        <v>429</v>
      </c>
    </row>
    <row r="161" spans="1:15" ht="24.95" customHeight="1" x14ac:dyDescent="0.25">
      <c r="A161" s="10" t="s">
        <v>14</v>
      </c>
      <c r="B161" s="5" t="s">
        <v>15</v>
      </c>
      <c r="C161" s="6" t="s">
        <v>180</v>
      </c>
      <c r="D161" s="7" t="str">
        <f>"01148500935"</f>
        <v>01148500935</v>
      </c>
      <c r="E161" s="11">
        <v>3675</v>
      </c>
      <c r="F161" s="7" t="s">
        <v>17</v>
      </c>
      <c r="G161" s="5" t="s">
        <v>18</v>
      </c>
      <c r="H161" s="21" t="s">
        <v>19</v>
      </c>
      <c r="I161" s="22" t="s">
        <v>20</v>
      </c>
      <c r="J161" s="7" t="s">
        <v>21</v>
      </c>
      <c r="K161" s="12">
        <v>45419</v>
      </c>
      <c r="L161" s="5"/>
      <c r="M161" s="5"/>
      <c r="N161" s="7">
        <v>2024</v>
      </c>
      <c r="O161" s="13">
        <v>444</v>
      </c>
    </row>
    <row r="162" spans="1:15" ht="24.95" customHeight="1" x14ac:dyDescent="0.25">
      <c r="A162" s="10" t="s">
        <v>14</v>
      </c>
      <c r="B162" s="5" t="s">
        <v>15</v>
      </c>
      <c r="C162" s="6" t="s">
        <v>181</v>
      </c>
      <c r="D162" s="7" t="str">
        <f>"01514910932"</f>
        <v>01514910932</v>
      </c>
      <c r="E162" s="11">
        <v>4060</v>
      </c>
      <c r="F162" s="7" t="s">
        <v>17</v>
      </c>
      <c r="G162" s="5" t="s">
        <v>18</v>
      </c>
      <c r="H162" s="21" t="s">
        <v>19</v>
      </c>
      <c r="I162" s="22" t="s">
        <v>20</v>
      </c>
      <c r="J162" s="7" t="s">
        <v>21</v>
      </c>
      <c r="K162" s="12">
        <v>45419</v>
      </c>
      <c r="L162" s="5"/>
      <c r="M162" s="5"/>
      <c r="N162" s="7">
        <v>2024</v>
      </c>
      <c r="O162" s="13">
        <v>443</v>
      </c>
    </row>
    <row r="163" spans="1:15" ht="24.95" customHeight="1" x14ac:dyDescent="0.25">
      <c r="A163" s="10" t="s">
        <v>14</v>
      </c>
      <c r="B163" s="5" t="s">
        <v>15</v>
      </c>
      <c r="C163" s="6" t="s">
        <v>182</v>
      </c>
      <c r="D163" s="7" t="str">
        <f>"80016920300"</f>
        <v>80016920300</v>
      </c>
      <c r="E163" s="11">
        <v>1026.1600000000001</v>
      </c>
      <c r="F163" s="7" t="s">
        <v>17</v>
      </c>
      <c r="G163" s="5" t="s">
        <v>18</v>
      </c>
      <c r="H163" s="21" t="s">
        <v>19</v>
      </c>
      <c r="I163" s="22" t="s">
        <v>20</v>
      </c>
      <c r="J163" s="7" t="s">
        <v>21</v>
      </c>
      <c r="K163" s="12">
        <v>45420</v>
      </c>
      <c r="L163" s="5"/>
      <c r="M163" s="5"/>
      <c r="N163" s="7">
        <v>2024</v>
      </c>
      <c r="O163" s="13">
        <v>449</v>
      </c>
    </row>
    <row r="164" spans="1:15" ht="24.95" customHeight="1" x14ac:dyDescent="0.25">
      <c r="A164" s="10" t="s">
        <v>14</v>
      </c>
      <c r="B164" s="5" t="s">
        <v>15</v>
      </c>
      <c r="C164" s="6" t="s">
        <v>183</v>
      </c>
      <c r="D164" s="7" t="str">
        <f>"02106420306"</f>
        <v>02106420306</v>
      </c>
      <c r="E164" s="11">
        <v>5000</v>
      </c>
      <c r="F164" s="7" t="s">
        <v>17</v>
      </c>
      <c r="G164" s="5" t="s">
        <v>18</v>
      </c>
      <c r="H164" s="21" t="s">
        <v>19</v>
      </c>
      <c r="I164" s="22" t="s">
        <v>20</v>
      </c>
      <c r="J164" s="7" t="s">
        <v>21</v>
      </c>
      <c r="K164" s="12">
        <v>45420</v>
      </c>
      <c r="L164" s="5"/>
      <c r="M164" s="5"/>
      <c r="N164" s="7">
        <v>2024</v>
      </c>
      <c r="O164" s="13">
        <v>452</v>
      </c>
    </row>
    <row r="165" spans="1:15" ht="24.95" customHeight="1" x14ac:dyDescent="0.25">
      <c r="A165" s="10" t="s">
        <v>14</v>
      </c>
      <c r="B165" s="5" t="s">
        <v>15</v>
      </c>
      <c r="C165" s="6" t="s">
        <v>184</v>
      </c>
      <c r="D165" s="7" t="str">
        <f>"94082210306"</f>
        <v>94082210306</v>
      </c>
      <c r="E165" s="11">
        <v>5000</v>
      </c>
      <c r="F165" s="7" t="s">
        <v>17</v>
      </c>
      <c r="G165" s="5" t="s">
        <v>18</v>
      </c>
      <c r="H165" s="21" t="s">
        <v>19</v>
      </c>
      <c r="I165" s="22" t="s">
        <v>20</v>
      </c>
      <c r="J165" s="7" t="s">
        <v>21</v>
      </c>
      <c r="K165" s="12">
        <v>45420</v>
      </c>
      <c r="L165" s="5"/>
      <c r="M165" s="5"/>
      <c r="N165" s="7">
        <v>2024</v>
      </c>
      <c r="O165" s="13">
        <v>451</v>
      </c>
    </row>
    <row r="166" spans="1:15" ht="24.95" customHeight="1" x14ac:dyDescent="0.25">
      <c r="A166" s="10" t="s">
        <v>14</v>
      </c>
      <c r="B166" s="5" t="s">
        <v>15</v>
      </c>
      <c r="C166" s="6" t="s">
        <v>185</v>
      </c>
      <c r="D166" s="7" t="str">
        <f>"94052020305"</f>
        <v>94052020305</v>
      </c>
      <c r="E166" s="11">
        <v>5000</v>
      </c>
      <c r="F166" s="7" t="s">
        <v>17</v>
      </c>
      <c r="G166" s="5" t="s">
        <v>18</v>
      </c>
      <c r="H166" s="21" t="s">
        <v>19</v>
      </c>
      <c r="I166" s="22" t="s">
        <v>20</v>
      </c>
      <c r="J166" s="7" t="s">
        <v>21</v>
      </c>
      <c r="K166" s="12">
        <v>45420</v>
      </c>
      <c r="L166" s="5"/>
      <c r="M166" s="5"/>
      <c r="N166" s="7">
        <v>2024</v>
      </c>
      <c r="O166" s="13">
        <v>450</v>
      </c>
    </row>
    <row r="167" spans="1:15" ht="24.95" customHeight="1" x14ac:dyDescent="0.25">
      <c r="A167" s="10" t="s">
        <v>14</v>
      </c>
      <c r="B167" s="5" t="s">
        <v>15</v>
      </c>
      <c r="C167" s="6" t="s">
        <v>186</v>
      </c>
      <c r="D167" s="7" t="str">
        <f>"90003260933"</f>
        <v>90003260933</v>
      </c>
      <c r="E167" s="11">
        <v>2634.52</v>
      </c>
      <c r="F167" s="7" t="s">
        <v>17</v>
      </c>
      <c r="G167" s="5" t="s">
        <v>18</v>
      </c>
      <c r="H167" s="21" t="s">
        <v>19</v>
      </c>
      <c r="I167" s="22" t="s">
        <v>20</v>
      </c>
      <c r="J167" s="7" t="s">
        <v>21</v>
      </c>
      <c r="K167" s="12">
        <v>45420</v>
      </c>
      <c r="L167" s="5"/>
      <c r="M167" s="5"/>
      <c r="N167" s="7">
        <v>2024</v>
      </c>
      <c r="O167" s="13">
        <v>447</v>
      </c>
    </row>
    <row r="168" spans="1:15" ht="24.95" customHeight="1" x14ac:dyDescent="0.25">
      <c r="A168" s="10" t="s">
        <v>14</v>
      </c>
      <c r="B168" s="5" t="s">
        <v>15</v>
      </c>
      <c r="C168" s="6" t="s">
        <v>187</v>
      </c>
      <c r="D168" s="7" t="str">
        <f>"91029510939"</f>
        <v>91029510939</v>
      </c>
      <c r="E168" s="11">
        <v>5000</v>
      </c>
      <c r="F168" s="7" t="s">
        <v>17</v>
      </c>
      <c r="G168" s="5" t="s">
        <v>18</v>
      </c>
      <c r="H168" s="21" t="s">
        <v>19</v>
      </c>
      <c r="I168" s="22" t="s">
        <v>20</v>
      </c>
      <c r="J168" s="7" t="s">
        <v>21</v>
      </c>
      <c r="K168" s="12">
        <v>45420</v>
      </c>
      <c r="L168" s="5"/>
      <c r="M168" s="5"/>
      <c r="N168" s="7">
        <v>2024</v>
      </c>
      <c r="O168" s="13">
        <v>446</v>
      </c>
    </row>
    <row r="169" spans="1:15" ht="24.95" customHeight="1" x14ac:dyDescent="0.25">
      <c r="A169" s="10" t="s">
        <v>14</v>
      </c>
      <c r="B169" s="5" t="s">
        <v>15</v>
      </c>
      <c r="C169" s="6" t="s">
        <v>188</v>
      </c>
      <c r="D169" s="7" t="str">
        <f>"80004770303"</f>
        <v>80004770303</v>
      </c>
      <c r="E169" s="11">
        <v>4867.8</v>
      </c>
      <c r="F169" s="7" t="s">
        <v>17</v>
      </c>
      <c r="G169" s="5" t="s">
        <v>18</v>
      </c>
      <c r="H169" s="21" t="s">
        <v>19</v>
      </c>
      <c r="I169" s="22" t="s">
        <v>20</v>
      </c>
      <c r="J169" s="7" t="s">
        <v>21</v>
      </c>
      <c r="K169" s="12">
        <v>45421</v>
      </c>
      <c r="L169" s="5"/>
      <c r="M169" s="5"/>
      <c r="N169" s="7">
        <v>2024</v>
      </c>
      <c r="O169" s="13">
        <v>461</v>
      </c>
    </row>
    <row r="170" spans="1:15" ht="24.95" customHeight="1" x14ac:dyDescent="0.25">
      <c r="A170" s="10" t="s">
        <v>14</v>
      </c>
      <c r="B170" s="5" t="s">
        <v>15</v>
      </c>
      <c r="C170" s="6" t="s">
        <v>189</v>
      </c>
      <c r="D170" s="7" t="str">
        <f>"01367230305"</f>
        <v>01367230305</v>
      </c>
      <c r="E170" s="11">
        <v>4984</v>
      </c>
      <c r="F170" s="7" t="s">
        <v>17</v>
      </c>
      <c r="G170" s="5" t="s">
        <v>18</v>
      </c>
      <c r="H170" s="21" t="s">
        <v>19</v>
      </c>
      <c r="I170" s="22" t="s">
        <v>20</v>
      </c>
      <c r="J170" s="7" t="s">
        <v>21</v>
      </c>
      <c r="K170" s="12">
        <v>45422</v>
      </c>
      <c r="L170" s="5"/>
      <c r="M170" s="5"/>
      <c r="N170" s="7">
        <v>2024</v>
      </c>
      <c r="O170" s="13">
        <v>469</v>
      </c>
    </row>
    <row r="171" spans="1:15" ht="24.95" customHeight="1" x14ac:dyDescent="0.25">
      <c r="A171" s="10" t="s">
        <v>14</v>
      </c>
      <c r="B171" s="5" t="s">
        <v>15</v>
      </c>
      <c r="C171" s="6" t="s">
        <v>190</v>
      </c>
      <c r="D171" s="7" t="str">
        <f>"90012400934"</f>
        <v>90012400934</v>
      </c>
      <c r="E171" s="11">
        <v>5000</v>
      </c>
      <c r="F171" s="7" t="s">
        <v>17</v>
      </c>
      <c r="G171" s="5" t="s">
        <v>18</v>
      </c>
      <c r="H171" s="21" t="s">
        <v>19</v>
      </c>
      <c r="I171" s="22" t="s">
        <v>20</v>
      </c>
      <c r="J171" s="7" t="s">
        <v>21</v>
      </c>
      <c r="K171" s="12">
        <v>45422</v>
      </c>
      <c r="L171" s="5"/>
      <c r="M171" s="5"/>
      <c r="N171" s="7">
        <v>2024</v>
      </c>
      <c r="O171" s="13">
        <v>468</v>
      </c>
    </row>
    <row r="172" spans="1:15" ht="24.95" customHeight="1" x14ac:dyDescent="0.25">
      <c r="A172" s="10" t="s">
        <v>14</v>
      </c>
      <c r="B172" s="5" t="s">
        <v>15</v>
      </c>
      <c r="C172" s="6" t="s">
        <v>191</v>
      </c>
      <c r="D172" s="7" t="str">
        <f>"91009280313"</f>
        <v>91009280313</v>
      </c>
      <c r="E172" s="11">
        <v>5000</v>
      </c>
      <c r="F172" s="7" t="s">
        <v>17</v>
      </c>
      <c r="G172" s="5" t="s">
        <v>18</v>
      </c>
      <c r="H172" s="21" t="s">
        <v>19</v>
      </c>
      <c r="I172" s="22" t="s">
        <v>20</v>
      </c>
      <c r="J172" s="7" t="s">
        <v>21</v>
      </c>
      <c r="K172" s="12">
        <v>45425</v>
      </c>
      <c r="L172" s="5"/>
      <c r="M172" s="5"/>
      <c r="N172" s="7">
        <v>2024</v>
      </c>
      <c r="O172" s="13">
        <v>474</v>
      </c>
    </row>
    <row r="173" spans="1:15" ht="24.95" customHeight="1" x14ac:dyDescent="0.25">
      <c r="A173" s="10" t="s">
        <v>14</v>
      </c>
      <c r="B173" s="5" t="s">
        <v>15</v>
      </c>
      <c r="C173" s="6" t="s">
        <v>192</v>
      </c>
      <c r="D173" s="7" t="str">
        <f>"80016790323"</f>
        <v>80016790323</v>
      </c>
      <c r="E173" s="11">
        <v>5000</v>
      </c>
      <c r="F173" s="7" t="s">
        <v>17</v>
      </c>
      <c r="G173" s="5" t="s">
        <v>18</v>
      </c>
      <c r="H173" s="21" t="s">
        <v>19</v>
      </c>
      <c r="I173" s="22" t="s">
        <v>20</v>
      </c>
      <c r="J173" s="7" t="s">
        <v>21</v>
      </c>
      <c r="K173" s="12">
        <v>45425</v>
      </c>
      <c r="L173" s="5"/>
      <c r="M173" s="5"/>
      <c r="N173" s="7">
        <v>2024</v>
      </c>
      <c r="O173" s="13">
        <v>473</v>
      </c>
    </row>
    <row r="174" spans="1:15" ht="24.95" customHeight="1" x14ac:dyDescent="0.25">
      <c r="A174" s="10" t="s">
        <v>14</v>
      </c>
      <c r="B174" s="5" t="s">
        <v>15</v>
      </c>
      <c r="C174" s="6" t="s">
        <v>193</v>
      </c>
      <c r="D174" s="7" t="str">
        <f>"02243380306"</f>
        <v>02243380306</v>
      </c>
      <c r="E174" s="11">
        <v>3901.17</v>
      </c>
      <c r="F174" s="7" t="s">
        <v>17</v>
      </c>
      <c r="G174" s="5" t="s">
        <v>18</v>
      </c>
      <c r="H174" s="21" t="s">
        <v>19</v>
      </c>
      <c r="I174" s="22" t="s">
        <v>20</v>
      </c>
      <c r="J174" s="7" t="s">
        <v>21</v>
      </c>
      <c r="K174" s="12">
        <v>45425</v>
      </c>
      <c r="L174" s="5"/>
      <c r="M174" s="5"/>
      <c r="N174" s="7">
        <v>2024</v>
      </c>
      <c r="O174" s="13">
        <v>472</v>
      </c>
    </row>
    <row r="175" spans="1:15" ht="24.95" customHeight="1" x14ac:dyDescent="0.25">
      <c r="A175" s="10" t="s">
        <v>14</v>
      </c>
      <c r="B175" s="5" t="s">
        <v>15</v>
      </c>
      <c r="C175" s="6" t="s">
        <v>194</v>
      </c>
      <c r="D175" s="7" t="str">
        <f>"94144070300"</f>
        <v>94144070300</v>
      </c>
      <c r="E175" s="11">
        <v>2209.1999999999998</v>
      </c>
      <c r="F175" s="7" t="s">
        <v>17</v>
      </c>
      <c r="G175" s="5" t="s">
        <v>18</v>
      </c>
      <c r="H175" s="21" t="s">
        <v>19</v>
      </c>
      <c r="I175" s="22" t="s">
        <v>20</v>
      </c>
      <c r="J175" s="7" t="s">
        <v>21</v>
      </c>
      <c r="K175" s="12">
        <v>45425</v>
      </c>
      <c r="L175" s="5"/>
      <c r="M175" s="5"/>
      <c r="N175" s="7">
        <v>2024</v>
      </c>
      <c r="O175" s="13">
        <v>471</v>
      </c>
    </row>
    <row r="176" spans="1:15" ht="24.95" customHeight="1" x14ac:dyDescent="0.25">
      <c r="A176" s="10" t="s">
        <v>14</v>
      </c>
      <c r="B176" s="5" t="s">
        <v>15</v>
      </c>
      <c r="C176" s="6" t="s">
        <v>195</v>
      </c>
      <c r="D176" s="7" t="str">
        <f>"01400020937"</f>
        <v>01400020937</v>
      </c>
      <c r="E176" s="11">
        <v>5000</v>
      </c>
      <c r="F176" s="7" t="s">
        <v>17</v>
      </c>
      <c r="G176" s="5" t="s">
        <v>18</v>
      </c>
      <c r="H176" s="21" t="s">
        <v>19</v>
      </c>
      <c r="I176" s="22" t="s">
        <v>62</v>
      </c>
      <c r="J176" s="7" t="s">
        <v>21</v>
      </c>
      <c r="K176" s="12">
        <v>45426</v>
      </c>
      <c r="L176" s="5"/>
      <c r="M176" s="5"/>
      <c r="N176" s="7">
        <v>2024</v>
      </c>
      <c r="O176" s="13">
        <v>475</v>
      </c>
    </row>
    <row r="177" spans="1:15" ht="24.95" customHeight="1" x14ac:dyDescent="0.25">
      <c r="A177" s="10" t="s">
        <v>14</v>
      </c>
      <c r="B177" s="5" t="s">
        <v>15</v>
      </c>
      <c r="C177" s="6" t="s">
        <v>196</v>
      </c>
      <c r="D177" s="7" t="str">
        <f>"94106480307"</f>
        <v>94106480307</v>
      </c>
      <c r="E177" s="11">
        <v>5000</v>
      </c>
      <c r="F177" s="7" t="s">
        <v>17</v>
      </c>
      <c r="G177" s="5" t="s">
        <v>18</v>
      </c>
      <c r="H177" s="21" t="s">
        <v>19</v>
      </c>
      <c r="I177" s="22" t="s">
        <v>62</v>
      </c>
      <c r="J177" s="7" t="s">
        <v>21</v>
      </c>
      <c r="K177" s="12">
        <v>45427</v>
      </c>
      <c r="L177" s="5"/>
      <c r="M177" s="5"/>
      <c r="N177" s="7">
        <v>2024</v>
      </c>
      <c r="O177" s="13">
        <v>493</v>
      </c>
    </row>
    <row r="178" spans="1:15" ht="24.95" customHeight="1" x14ac:dyDescent="0.25">
      <c r="A178" s="10" t="s">
        <v>14</v>
      </c>
      <c r="B178" s="5" t="s">
        <v>15</v>
      </c>
      <c r="C178" s="6" t="s">
        <v>197</v>
      </c>
      <c r="D178" s="7" t="str">
        <f>"91005260939"</f>
        <v>91005260939</v>
      </c>
      <c r="E178" s="11">
        <v>4900</v>
      </c>
      <c r="F178" s="7" t="s">
        <v>17</v>
      </c>
      <c r="G178" s="5" t="s">
        <v>18</v>
      </c>
      <c r="H178" s="21" t="s">
        <v>19</v>
      </c>
      <c r="I178" s="22" t="s">
        <v>62</v>
      </c>
      <c r="J178" s="7" t="s">
        <v>21</v>
      </c>
      <c r="K178" s="12">
        <v>45427</v>
      </c>
      <c r="L178" s="5"/>
      <c r="M178" s="5"/>
      <c r="N178" s="7">
        <v>2024</v>
      </c>
      <c r="O178" s="13">
        <v>492</v>
      </c>
    </row>
    <row r="179" spans="1:15" ht="24.95" customHeight="1" x14ac:dyDescent="0.25">
      <c r="A179" s="10" t="s">
        <v>14</v>
      </c>
      <c r="B179" s="5" t="s">
        <v>15</v>
      </c>
      <c r="C179" s="6" t="s">
        <v>198</v>
      </c>
      <c r="D179" s="7" t="str">
        <f>"90009570319"</f>
        <v>90009570319</v>
      </c>
      <c r="E179" s="11">
        <v>5000</v>
      </c>
      <c r="F179" s="7" t="s">
        <v>17</v>
      </c>
      <c r="G179" s="5" t="s">
        <v>18</v>
      </c>
      <c r="H179" s="21" t="s">
        <v>19</v>
      </c>
      <c r="I179" s="22" t="s">
        <v>62</v>
      </c>
      <c r="J179" s="7" t="s">
        <v>21</v>
      </c>
      <c r="K179" s="12">
        <v>45427</v>
      </c>
      <c r="L179" s="5"/>
      <c r="M179" s="5"/>
      <c r="N179" s="7">
        <v>2024</v>
      </c>
      <c r="O179" s="13">
        <v>491</v>
      </c>
    </row>
    <row r="180" spans="1:15" ht="24.95" customHeight="1" x14ac:dyDescent="0.25">
      <c r="A180" s="10" t="s">
        <v>14</v>
      </c>
      <c r="B180" s="5" t="s">
        <v>15</v>
      </c>
      <c r="C180" s="6" t="s">
        <v>199</v>
      </c>
      <c r="D180" s="7" t="str">
        <f>"91077290939"</f>
        <v>91077290939</v>
      </c>
      <c r="E180" s="11">
        <v>5000</v>
      </c>
      <c r="F180" s="7" t="s">
        <v>17</v>
      </c>
      <c r="G180" s="5" t="s">
        <v>18</v>
      </c>
      <c r="H180" s="21" t="s">
        <v>19</v>
      </c>
      <c r="I180" s="22" t="s">
        <v>62</v>
      </c>
      <c r="J180" s="7" t="s">
        <v>21</v>
      </c>
      <c r="K180" s="12">
        <v>45427</v>
      </c>
      <c r="L180" s="5"/>
      <c r="M180" s="5"/>
      <c r="N180" s="7">
        <v>2024</v>
      </c>
      <c r="O180" s="13">
        <v>490</v>
      </c>
    </row>
    <row r="181" spans="1:15" ht="24.95" customHeight="1" x14ac:dyDescent="0.25">
      <c r="A181" s="10" t="s">
        <v>14</v>
      </c>
      <c r="B181" s="5" t="s">
        <v>15</v>
      </c>
      <c r="C181" s="6" t="s">
        <v>200</v>
      </c>
      <c r="D181" s="7" t="str">
        <f>"94028240300"</f>
        <v>94028240300</v>
      </c>
      <c r="E181" s="11">
        <v>3430</v>
      </c>
      <c r="F181" s="7" t="s">
        <v>17</v>
      </c>
      <c r="G181" s="5" t="s">
        <v>18</v>
      </c>
      <c r="H181" s="21" t="s">
        <v>19</v>
      </c>
      <c r="I181" s="22" t="s">
        <v>62</v>
      </c>
      <c r="J181" s="7" t="s">
        <v>21</v>
      </c>
      <c r="K181" s="12">
        <v>45427</v>
      </c>
      <c r="L181" s="5"/>
      <c r="M181" s="5"/>
      <c r="N181" s="7">
        <v>2024</v>
      </c>
      <c r="O181" s="13">
        <v>488</v>
      </c>
    </row>
    <row r="182" spans="1:15" ht="24.95" customHeight="1" x14ac:dyDescent="0.25">
      <c r="A182" s="10" t="s">
        <v>14</v>
      </c>
      <c r="B182" s="5" t="s">
        <v>15</v>
      </c>
      <c r="C182" s="6" t="s">
        <v>201</v>
      </c>
      <c r="D182" s="7" t="str">
        <f>"91101910932"</f>
        <v>91101910932</v>
      </c>
      <c r="E182" s="11">
        <v>4970</v>
      </c>
      <c r="F182" s="7" t="s">
        <v>17</v>
      </c>
      <c r="G182" s="5" t="s">
        <v>18</v>
      </c>
      <c r="H182" s="21" t="s">
        <v>19</v>
      </c>
      <c r="I182" s="22" t="s">
        <v>62</v>
      </c>
      <c r="J182" s="7" t="s">
        <v>21</v>
      </c>
      <c r="K182" s="12">
        <v>45427</v>
      </c>
      <c r="L182" s="5"/>
      <c r="M182" s="5"/>
      <c r="N182" s="7">
        <v>2024</v>
      </c>
      <c r="O182" s="13">
        <v>487</v>
      </c>
    </row>
    <row r="183" spans="1:15" ht="24.95" customHeight="1" x14ac:dyDescent="0.25">
      <c r="A183" s="10" t="s">
        <v>14</v>
      </c>
      <c r="B183" s="5" t="s">
        <v>15</v>
      </c>
      <c r="C183" s="6" t="s">
        <v>202</v>
      </c>
      <c r="D183" s="7" t="str">
        <f>"00549490316"</f>
        <v>00549490316</v>
      </c>
      <c r="E183" s="11">
        <v>4368.7</v>
      </c>
      <c r="F183" s="7" t="s">
        <v>17</v>
      </c>
      <c r="G183" s="5" t="s">
        <v>18</v>
      </c>
      <c r="H183" s="21" t="s">
        <v>19</v>
      </c>
      <c r="I183" s="22" t="s">
        <v>62</v>
      </c>
      <c r="J183" s="7" t="s">
        <v>21</v>
      </c>
      <c r="K183" s="12">
        <v>45427</v>
      </c>
      <c r="L183" s="5"/>
      <c r="M183" s="5"/>
      <c r="N183" s="7">
        <v>2024</v>
      </c>
      <c r="O183" s="13">
        <v>486</v>
      </c>
    </row>
    <row r="184" spans="1:15" ht="24.95" customHeight="1" x14ac:dyDescent="0.25">
      <c r="A184" s="10" t="s">
        <v>14</v>
      </c>
      <c r="B184" s="5" t="s">
        <v>15</v>
      </c>
      <c r="C184" s="6" t="s">
        <v>203</v>
      </c>
      <c r="D184" s="7" t="str">
        <f>"91014780315"</f>
        <v>91014780315</v>
      </c>
      <c r="E184" s="11">
        <v>5000</v>
      </c>
      <c r="F184" s="7" t="s">
        <v>17</v>
      </c>
      <c r="G184" s="5" t="s">
        <v>18</v>
      </c>
      <c r="H184" s="21" t="s">
        <v>19</v>
      </c>
      <c r="I184" s="22" t="s">
        <v>62</v>
      </c>
      <c r="J184" s="7" t="s">
        <v>21</v>
      </c>
      <c r="K184" s="12">
        <v>45428</v>
      </c>
      <c r="L184" s="5"/>
      <c r="M184" s="5"/>
      <c r="N184" s="7">
        <v>2024</v>
      </c>
      <c r="O184" s="13">
        <v>500</v>
      </c>
    </row>
    <row r="185" spans="1:15" ht="24.95" customHeight="1" x14ac:dyDescent="0.25">
      <c r="A185" s="10" t="s">
        <v>14</v>
      </c>
      <c r="B185" s="5" t="s">
        <v>15</v>
      </c>
      <c r="C185" s="6" t="s">
        <v>204</v>
      </c>
      <c r="D185" s="7" t="str">
        <f>"90123060320"</f>
        <v>90123060320</v>
      </c>
      <c r="E185" s="11">
        <v>5000</v>
      </c>
      <c r="F185" s="7" t="s">
        <v>17</v>
      </c>
      <c r="G185" s="5" t="s">
        <v>18</v>
      </c>
      <c r="H185" s="21" t="s">
        <v>19</v>
      </c>
      <c r="I185" s="22" t="s">
        <v>62</v>
      </c>
      <c r="J185" s="7" t="s">
        <v>21</v>
      </c>
      <c r="K185" s="12">
        <v>45428</v>
      </c>
      <c r="L185" s="5"/>
      <c r="M185" s="5"/>
      <c r="N185" s="7">
        <v>2024</v>
      </c>
      <c r="O185" s="13">
        <v>499</v>
      </c>
    </row>
    <row r="186" spans="1:15" ht="24.95" customHeight="1" x14ac:dyDescent="0.25">
      <c r="A186" s="10" t="s">
        <v>14</v>
      </c>
      <c r="B186" s="5" t="s">
        <v>15</v>
      </c>
      <c r="C186" s="6" t="s">
        <v>205</v>
      </c>
      <c r="D186" s="7" t="str">
        <f>"90002580935"</f>
        <v>90002580935</v>
      </c>
      <c r="E186" s="11">
        <v>2352.56</v>
      </c>
      <c r="F186" s="7" t="s">
        <v>17</v>
      </c>
      <c r="G186" s="5" t="s">
        <v>18</v>
      </c>
      <c r="H186" s="21" t="s">
        <v>19</v>
      </c>
      <c r="I186" s="22" t="s">
        <v>62</v>
      </c>
      <c r="J186" s="7" t="s">
        <v>21</v>
      </c>
      <c r="K186" s="12">
        <v>45428</v>
      </c>
      <c r="L186" s="5"/>
      <c r="M186" s="5"/>
      <c r="N186" s="7">
        <v>2024</v>
      </c>
      <c r="O186" s="13">
        <v>498</v>
      </c>
    </row>
    <row r="187" spans="1:15" ht="24.95" customHeight="1" x14ac:dyDescent="0.25">
      <c r="A187" s="10" t="s">
        <v>14</v>
      </c>
      <c r="B187" s="5" t="s">
        <v>15</v>
      </c>
      <c r="C187" s="6" t="s">
        <v>206</v>
      </c>
      <c r="D187" s="7" t="str">
        <f>"92015530303"</f>
        <v>92015530303</v>
      </c>
      <c r="E187" s="11">
        <v>5000</v>
      </c>
      <c r="F187" s="7" t="s">
        <v>17</v>
      </c>
      <c r="G187" s="5" t="s">
        <v>18</v>
      </c>
      <c r="H187" s="21" t="s">
        <v>19</v>
      </c>
      <c r="I187" s="22" t="s">
        <v>62</v>
      </c>
      <c r="J187" s="7" t="s">
        <v>21</v>
      </c>
      <c r="K187" s="12">
        <v>45428</v>
      </c>
      <c r="L187" s="5"/>
      <c r="M187" s="5"/>
      <c r="N187" s="7">
        <v>2024</v>
      </c>
      <c r="O187" s="13">
        <v>497</v>
      </c>
    </row>
    <row r="188" spans="1:15" ht="24.95" customHeight="1" x14ac:dyDescent="0.25">
      <c r="A188" s="10" t="s">
        <v>14</v>
      </c>
      <c r="B188" s="5" t="s">
        <v>15</v>
      </c>
      <c r="C188" s="6" t="s">
        <v>207</v>
      </c>
      <c r="D188" s="7" t="str">
        <f>"91096900930"</f>
        <v>91096900930</v>
      </c>
      <c r="E188" s="11">
        <v>5000</v>
      </c>
      <c r="F188" s="7" t="s">
        <v>17</v>
      </c>
      <c r="G188" s="5" t="s">
        <v>18</v>
      </c>
      <c r="H188" s="21" t="s">
        <v>19</v>
      </c>
      <c r="I188" s="22" t="s">
        <v>62</v>
      </c>
      <c r="J188" s="7" t="s">
        <v>21</v>
      </c>
      <c r="K188" s="12">
        <v>45428</v>
      </c>
      <c r="L188" s="5"/>
      <c r="M188" s="5"/>
      <c r="N188" s="7">
        <v>2024</v>
      </c>
      <c r="O188" s="13">
        <v>496</v>
      </c>
    </row>
    <row r="189" spans="1:15" ht="24.95" customHeight="1" x14ac:dyDescent="0.25">
      <c r="A189" s="10" t="s">
        <v>14</v>
      </c>
      <c r="B189" s="5" t="s">
        <v>15</v>
      </c>
      <c r="C189" s="6" t="s">
        <v>208</v>
      </c>
      <c r="D189" s="7" t="str">
        <f>"94053880301"</f>
        <v>94053880301</v>
      </c>
      <c r="E189" s="11">
        <v>2642.5</v>
      </c>
      <c r="F189" s="7" t="s">
        <v>17</v>
      </c>
      <c r="G189" s="5" t="s">
        <v>18</v>
      </c>
      <c r="H189" s="21" t="s">
        <v>19</v>
      </c>
      <c r="I189" s="22" t="s">
        <v>62</v>
      </c>
      <c r="J189" s="7" t="s">
        <v>21</v>
      </c>
      <c r="K189" s="12">
        <v>45428</v>
      </c>
      <c r="L189" s="5"/>
      <c r="M189" s="5"/>
      <c r="N189" s="7">
        <v>2024</v>
      </c>
      <c r="O189" s="13">
        <v>494</v>
      </c>
    </row>
    <row r="190" spans="1:15" ht="24.95" customHeight="1" x14ac:dyDescent="0.25">
      <c r="A190" s="10" t="s">
        <v>14</v>
      </c>
      <c r="B190" s="5" t="s">
        <v>15</v>
      </c>
      <c r="C190" s="6" t="s">
        <v>209</v>
      </c>
      <c r="D190" s="7" t="str">
        <f>"92016450303"</f>
        <v>92016450303</v>
      </c>
      <c r="E190" s="11">
        <v>3045.88</v>
      </c>
      <c r="F190" s="7" t="s">
        <v>17</v>
      </c>
      <c r="G190" s="5" t="s">
        <v>18</v>
      </c>
      <c r="H190" s="21" t="s">
        <v>19</v>
      </c>
      <c r="I190" s="22" t="s">
        <v>62</v>
      </c>
      <c r="J190" s="7" t="s">
        <v>21</v>
      </c>
      <c r="K190" s="12">
        <v>45429</v>
      </c>
      <c r="L190" s="5"/>
      <c r="M190" s="5"/>
      <c r="N190" s="7">
        <v>2024</v>
      </c>
      <c r="O190" s="13">
        <v>503</v>
      </c>
    </row>
    <row r="191" spans="1:15" ht="24.95" customHeight="1" x14ac:dyDescent="0.25">
      <c r="A191" s="10" t="s">
        <v>14</v>
      </c>
      <c r="B191" s="5" t="s">
        <v>15</v>
      </c>
      <c r="C191" s="6" t="s">
        <v>210</v>
      </c>
      <c r="D191" s="7" t="str">
        <f>"02736250305"</f>
        <v>02736250305</v>
      </c>
      <c r="E191" s="11">
        <v>5000</v>
      </c>
      <c r="F191" s="7" t="s">
        <v>17</v>
      </c>
      <c r="G191" s="5" t="s">
        <v>18</v>
      </c>
      <c r="H191" s="21" t="s">
        <v>19</v>
      </c>
      <c r="I191" s="22" t="s">
        <v>62</v>
      </c>
      <c r="J191" s="7" t="s">
        <v>21</v>
      </c>
      <c r="K191" s="12">
        <v>45429</v>
      </c>
      <c r="L191" s="5"/>
      <c r="M191" s="5"/>
      <c r="N191" s="7">
        <v>2024</v>
      </c>
      <c r="O191" s="13">
        <v>502</v>
      </c>
    </row>
    <row r="192" spans="1:15" ht="24.95" customHeight="1" x14ac:dyDescent="0.25">
      <c r="A192" s="10" t="s">
        <v>14</v>
      </c>
      <c r="B192" s="5" t="s">
        <v>15</v>
      </c>
      <c r="C192" s="6" t="s">
        <v>211</v>
      </c>
      <c r="D192" s="7" t="str">
        <f>"91042110311"</f>
        <v>91042110311</v>
      </c>
      <c r="E192" s="11">
        <v>5000</v>
      </c>
      <c r="F192" s="7" t="s">
        <v>17</v>
      </c>
      <c r="G192" s="5" t="s">
        <v>18</v>
      </c>
      <c r="H192" s="21" t="s">
        <v>19</v>
      </c>
      <c r="I192" s="22" t="s">
        <v>62</v>
      </c>
      <c r="J192" s="7" t="s">
        <v>21</v>
      </c>
      <c r="K192" s="12">
        <v>45429</v>
      </c>
      <c r="L192" s="5"/>
      <c r="M192" s="5"/>
      <c r="N192" s="7">
        <v>2024</v>
      </c>
      <c r="O192" s="13">
        <v>501</v>
      </c>
    </row>
    <row r="193" spans="1:15" ht="24.95" customHeight="1" x14ac:dyDescent="0.25">
      <c r="A193" s="10" t="s">
        <v>14</v>
      </c>
      <c r="B193" s="5" t="s">
        <v>15</v>
      </c>
      <c r="C193" s="6" t="s">
        <v>212</v>
      </c>
      <c r="D193" s="7" t="str">
        <f>"90026770306"</f>
        <v>90026770306</v>
      </c>
      <c r="E193" s="11">
        <v>5000</v>
      </c>
      <c r="F193" s="7" t="s">
        <v>17</v>
      </c>
      <c r="G193" s="5" t="s">
        <v>18</v>
      </c>
      <c r="H193" s="21" t="s">
        <v>19</v>
      </c>
      <c r="I193" s="22" t="s">
        <v>62</v>
      </c>
      <c r="J193" s="7" t="s">
        <v>21</v>
      </c>
      <c r="K193" s="12">
        <v>45432</v>
      </c>
      <c r="L193" s="5"/>
      <c r="M193" s="5"/>
      <c r="N193" s="7">
        <v>2024</v>
      </c>
      <c r="O193" s="13">
        <v>517</v>
      </c>
    </row>
    <row r="194" spans="1:15" ht="24.95" customHeight="1" x14ac:dyDescent="0.25">
      <c r="A194" s="10" t="s">
        <v>14</v>
      </c>
      <c r="B194" s="5" t="s">
        <v>15</v>
      </c>
      <c r="C194" s="6" t="s">
        <v>213</v>
      </c>
      <c r="D194" s="7" t="str">
        <f>"81003340304"</f>
        <v>81003340304</v>
      </c>
      <c r="E194" s="11">
        <v>3704.4</v>
      </c>
      <c r="F194" s="7" t="s">
        <v>17</v>
      </c>
      <c r="G194" s="5" t="s">
        <v>18</v>
      </c>
      <c r="H194" s="21" t="s">
        <v>19</v>
      </c>
      <c r="I194" s="22" t="s">
        <v>62</v>
      </c>
      <c r="J194" s="7" t="s">
        <v>21</v>
      </c>
      <c r="K194" s="12">
        <v>45432</v>
      </c>
      <c r="L194" s="5"/>
      <c r="M194" s="5"/>
      <c r="N194" s="7">
        <v>2024</v>
      </c>
      <c r="O194" s="13">
        <v>511</v>
      </c>
    </row>
    <row r="195" spans="1:15" ht="24.95" customHeight="1" x14ac:dyDescent="0.25">
      <c r="A195" s="10" t="s">
        <v>14</v>
      </c>
      <c r="B195" s="5" t="s">
        <v>15</v>
      </c>
      <c r="C195" s="6" t="s">
        <v>214</v>
      </c>
      <c r="D195" s="7" t="str">
        <f>"91093140936"</f>
        <v>91093140936</v>
      </c>
      <c r="E195" s="11">
        <v>3500</v>
      </c>
      <c r="F195" s="7" t="s">
        <v>17</v>
      </c>
      <c r="G195" s="5" t="s">
        <v>18</v>
      </c>
      <c r="H195" s="21" t="s">
        <v>19</v>
      </c>
      <c r="I195" s="22" t="s">
        <v>62</v>
      </c>
      <c r="J195" s="7" t="s">
        <v>21</v>
      </c>
      <c r="K195" s="12">
        <v>45433</v>
      </c>
      <c r="L195" s="5"/>
      <c r="M195" s="5"/>
      <c r="N195" s="7">
        <v>2024</v>
      </c>
      <c r="O195" s="13">
        <v>521</v>
      </c>
    </row>
    <row r="196" spans="1:15" ht="24.95" customHeight="1" x14ac:dyDescent="0.25">
      <c r="A196" s="10" t="s">
        <v>14</v>
      </c>
      <c r="B196" s="5" t="s">
        <v>15</v>
      </c>
      <c r="C196" s="6" t="s">
        <v>215</v>
      </c>
      <c r="D196" s="7" t="str">
        <f>"02157420304"</f>
        <v>02157420304</v>
      </c>
      <c r="E196" s="11">
        <v>5000</v>
      </c>
      <c r="F196" s="7" t="s">
        <v>17</v>
      </c>
      <c r="G196" s="5" t="s">
        <v>18</v>
      </c>
      <c r="H196" s="21" t="s">
        <v>19</v>
      </c>
      <c r="I196" s="22" t="s">
        <v>62</v>
      </c>
      <c r="J196" s="7" t="s">
        <v>21</v>
      </c>
      <c r="K196" s="12">
        <v>45433</v>
      </c>
      <c r="L196" s="5"/>
      <c r="M196" s="5"/>
      <c r="N196" s="7">
        <v>2024</v>
      </c>
      <c r="O196" s="13">
        <v>520</v>
      </c>
    </row>
    <row r="197" spans="1:15" ht="24.95" customHeight="1" x14ac:dyDescent="0.25">
      <c r="A197" s="10" t="s">
        <v>14</v>
      </c>
      <c r="B197" s="5" t="s">
        <v>15</v>
      </c>
      <c r="C197" s="6" t="s">
        <v>216</v>
      </c>
      <c r="D197" s="7" t="str">
        <f>"94154050309"</f>
        <v>94154050309</v>
      </c>
      <c r="E197" s="11">
        <v>4567.5</v>
      </c>
      <c r="F197" s="7" t="s">
        <v>17</v>
      </c>
      <c r="G197" s="5" t="s">
        <v>18</v>
      </c>
      <c r="H197" s="21" t="s">
        <v>19</v>
      </c>
      <c r="I197" s="22" t="s">
        <v>62</v>
      </c>
      <c r="J197" s="7" t="s">
        <v>21</v>
      </c>
      <c r="K197" s="12">
        <v>45433</v>
      </c>
      <c r="L197" s="5"/>
      <c r="M197" s="5"/>
      <c r="N197" s="7">
        <v>2024</v>
      </c>
      <c r="O197" s="13">
        <v>519</v>
      </c>
    </row>
    <row r="198" spans="1:15" ht="24.95" customHeight="1" x14ac:dyDescent="0.25">
      <c r="A198" s="10" t="s">
        <v>14</v>
      </c>
      <c r="B198" s="5" t="s">
        <v>15</v>
      </c>
      <c r="C198" s="6" t="s">
        <v>217</v>
      </c>
      <c r="D198" s="7" t="str">
        <f>"94144200303"</f>
        <v>94144200303</v>
      </c>
      <c r="E198" s="11">
        <v>5000</v>
      </c>
      <c r="F198" s="7" t="s">
        <v>17</v>
      </c>
      <c r="G198" s="5" t="s">
        <v>18</v>
      </c>
      <c r="H198" s="21" t="s">
        <v>19</v>
      </c>
      <c r="I198" s="22" t="s">
        <v>62</v>
      </c>
      <c r="J198" s="7" t="s">
        <v>21</v>
      </c>
      <c r="K198" s="12">
        <v>45433</v>
      </c>
      <c r="L198" s="5"/>
      <c r="M198" s="5"/>
      <c r="N198" s="7">
        <v>2024</v>
      </c>
      <c r="O198" s="13">
        <v>518</v>
      </c>
    </row>
    <row r="199" spans="1:15" ht="24.95" customHeight="1" x14ac:dyDescent="0.25">
      <c r="A199" s="10" t="s">
        <v>14</v>
      </c>
      <c r="B199" s="5" t="s">
        <v>15</v>
      </c>
      <c r="C199" s="6" t="s">
        <v>218</v>
      </c>
      <c r="D199" s="7" t="str">
        <f>"80028650325"</f>
        <v>80028650325</v>
      </c>
      <c r="E199" s="11">
        <v>3883.6</v>
      </c>
      <c r="F199" s="7" t="s">
        <v>17</v>
      </c>
      <c r="G199" s="5" t="s">
        <v>18</v>
      </c>
      <c r="H199" s="21" t="s">
        <v>19</v>
      </c>
      <c r="I199" s="22" t="s">
        <v>62</v>
      </c>
      <c r="J199" s="7" t="s">
        <v>21</v>
      </c>
      <c r="K199" s="12">
        <v>45434</v>
      </c>
      <c r="L199" s="5"/>
      <c r="M199" s="5"/>
      <c r="N199" s="7">
        <v>2024</v>
      </c>
      <c r="O199" s="13">
        <v>529</v>
      </c>
    </row>
    <row r="200" spans="1:15" ht="24.95" customHeight="1" x14ac:dyDescent="0.25">
      <c r="A200" s="10" t="s">
        <v>14</v>
      </c>
      <c r="B200" s="5" t="s">
        <v>15</v>
      </c>
      <c r="C200" s="6" t="s">
        <v>219</v>
      </c>
      <c r="D200" s="7" t="str">
        <f>"91014500937"</f>
        <v>91014500937</v>
      </c>
      <c r="E200" s="11">
        <v>5000</v>
      </c>
      <c r="F200" s="7" t="s">
        <v>17</v>
      </c>
      <c r="G200" s="5" t="s">
        <v>18</v>
      </c>
      <c r="H200" s="21" t="s">
        <v>19</v>
      </c>
      <c r="I200" s="22" t="s">
        <v>62</v>
      </c>
      <c r="J200" s="7" t="s">
        <v>21</v>
      </c>
      <c r="K200" s="12">
        <v>45434</v>
      </c>
      <c r="L200" s="5"/>
      <c r="M200" s="5"/>
      <c r="N200" s="7">
        <v>2024</v>
      </c>
      <c r="O200" s="13">
        <v>528</v>
      </c>
    </row>
    <row r="201" spans="1:15" ht="24.95" customHeight="1" x14ac:dyDescent="0.25">
      <c r="A201" s="10" t="s">
        <v>14</v>
      </c>
      <c r="B201" s="5" t="s">
        <v>15</v>
      </c>
      <c r="C201" s="6" t="s">
        <v>220</v>
      </c>
      <c r="D201" s="7" t="str">
        <f>"91093140936"</f>
        <v>91093140936</v>
      </c>
      <c r="E201" s="11">
        <v>1684.84</v>
      </c>
      <c r="F201" s="7" t="s">
        <v>17</v>
      </c>
      <c r="G201" s="5" t="s">
        <v>18</v>
      </c>
      <c r="H201" s="21" t="s">
        <v>19</v>
      </c>
      <c r="I201" s="22" t="s">
        <v>62</v>
      </c>
      <c r="J201" s="7" t="s">
        <v>21</v>
      </c>
      <c r="K201" s="12">
        <v>45434</v>
      </c>
      <c r="L201" s="5"/>
      <c r="M201" s="5"/>
      <c r="N201" s="7">
        <v>2024</v>
      </c>
      <c r="O201" s="13">
        <v>526</v>
      </c>
    </row>
    <row r="202" spans="1:15" ht="24.95" customHeight="1" x14ac:dyDescent="0.25">
      <c r="A202" s="10" t="s">
        <v>14</v>
      </c>
      <c r="B202" s="5" t="s">
        <v>15</v>
      </c>
      <c r="C202" s="6" t="s">
        <v>221</v>
      </c>
      <c r="D202" s="7" t="str">
        <f>"91071210933"</f>
        <v>91071210933</v>
      </c>
      <c r="E202" s="11">
        <v>1146.32</v>
      </c>
      <c r="F202" s="7" t="s">
        <v>17</v>
      </c>
      <c r="G202" s="5" t="s">
        <v>18</v>
      </c>
      <c r="H202" s="21" t="s">
        <v>19</v>
      </c>
      <c r="I202" s="22" t="s">
        <v>62</v>
      </c>
      <c r="J202" s="7" t="s">
        <v>21</v>
      </c>
      <c r="K202" s="12">
        <v>45436</v>
      </c>
      <c r="L202" s="5"/>
      <c r="M202" s="5"/>
      <c r="N202" s="7">
        <v>2024</v>
      </c>
      <c r="O202" s="13">
        <v>545</v>
      </c>
    </row>
    <row r="203" spans="1:15" ht="24.95" customHeight="1" x14ac:dyDescent="0.25">
      <c r="A203" s="10" t="s">
        <v>14</v>
      </c>
      <c r="B203" s="5" t="s">
        <v>15</v>
      </c>
      <c r="C203" s="6" t="s">
        <v>222</v>
      </c>
      <c r="D203" s="7" t="str">
        <f>"92009670271"</f>
        <v>92009670271</v>
      </c>
      <c r="E203" s="11">
        <v>5000</v>
      </c>
      <c r="F203" s="7" t="s">
        <v>17</v>
      </c>
      <c r="G203" s="5" t="s">
        <v>18</v>
      </c>
      <c r="H203" s="21" t="s">
        <v>19</v>
      </c>
      <c r="I203" s="22" t="s">
        <v>62</v>
      </c>
      <c r="J203" s="7" t="s">
        <v>21</v>
      </c>
      <c r="K203" s="12">
        <v>45436</v>
      </c>
      <c r="L203" s="5"/>
      <c r="M203" s="5"/>
      <c r="N203" s="7">
        <v>2024</v>
      </c>
      <c r="O203" s="13">
        <v>544</v>
      </c>
    </row>
    <row r="204" spans="1:15" ht="24.95" customHeight="1" x14ac:dyDescent="0.25">
      <c r="A204" s="10" t="s">
        <v>14</v>
      </c>
      <c r="B204" s="5" t="s">
        <v>15</v>
      </c>
      <c r="C204" s="6" t="s">
        <v>223</v>
      </c>
      <c r="D204" s="7" t="str">
        <f>"94122810305"</f>
        <v>94122810305</v>
      </c>
      <c r="E204" s="11">
        <v>5000</v>
      </c>
      <c r="F204" s="7" t="s">
        <v>17</v>
      </c>
      <c r="G204" s="5" t="s">
        <v>18</v>
      </c>
      <c r="H204" s="21" t="s">
        <v>19</v>
      </c>
      <c r="I204" s="22" t="s">
        <v>62</v>
      </c>
      <c r="J204" s="7" t="s">
        <v>21</v>
      </c>
      <c r="K204" s="12">
        <v>45436</v>
      </c>
      <c r="L204" s="5"/>
      <c r="M204" s="5"/>
      <c r="N204" s="7">
        <v>2024</v>
      </c>
      <c r="O204" s="13">
        <v>537</v>
      </c>
    </row>
    <row r="205" spans="1:15" ht="24.95" customHeight="1" x14ac:dyDescent="0.25">
      <c r="A205" s="10" t="s">
        <v>14</v>
      </c>
      <c r="B205" s="5" t="s">
        <v>15</v>
      </c>
      <c r="C205" s="6" t="s">
        <v>224</v>
      </c>
      <c r="D205" s="7" t="str">
        <f>"00551620313"</f>
        <v>00551620313</v>
      </c>
      <c r="E205" s="11">
        <v>5000</v>
      </c>
      <c r="F205" s="7" t="s">
        <v>17</v>
      </c>
      <c r="G205" s="5" t="s">
        <v>18</v>
      </c>
      <c r="H205" s="21" t="s">
        <v>19</v>
      </c>
      <c r="I205" s="22" t="s">
        <v>62</v>
      </c>
      <c r="J205" s="7" t="s">
        <v>21</v>
      </c>
      <c r="K205" s="12">
        <v>45436</v>
      </c>
      <c r="L205" s="5"/>
      <c r="M205" s="5"/>
      <c r="N205" s="7">
        <v>2024</v>
      </c>
      <c r="O205" s="13">
        <v>536</v>
      </c>
    </row>
    <row r="206" spans="1:15" ht="24.95" customHeight="1" x14ac:dyDescent="0.25">
      <c r="A206" s="10" t="s">
        <v>14</v>
      </c>
      <c r="B206" s="5" t="s">
        <v>15</v>
      </c>
      <c r="C206" s="6" t="s">
        <v>225</v>
      </c>
      <c r="D206" s="7" t="str">
        <f>"94154870300"</f>
        <v>94154870300</v>
      </c>
      <c r="E206" s="11">
        <v>3500</v>
      </c>
      <c r="F206" s="7" t="s">
        <v>17</v>
      </c>
      <c r="G206" s="5" t="s">
        <v>18</v>
      </c>
      <c r="H206" s="21" t="s">
        <v>19</v>
      </c>
      <c r="I206" s="22" t="s">
        <v>62</v>
      </c>
      <c r="J206" s="7" t="s">
        <v>21</v>
      </c>
      <c r="K206" s="12">
        <v>45439</v>
      </c>
      <c r="L206" s="5"/>
      <c r="M206" s="5"/>
      <c r="N206" s="7">
        <v>2024</v>
      </c>
      <c r="O206" s="13">
        <v>551</v>
      </c>
    </row>
    <row r="207" spans="1:15" ht="24.95" customHeight="1" x14ac:dyDescent="0.25">
      <c r="A207" s="10" t="s">
        <v>14</v>
      </c>
      <c r="B207" s="5" t="s">
        <v>15</v>
      </c>
      <c r="C207" s="6" t="s">
        <v>226</v>
      </c>
      <c r="D207" s="7" t="str">
        <f>"94122850301"</f>
        <v>94122850301</v>
      </c>
      <c r="E207" s="11">
        <v>5000</v>
      </c>
      <c r="F207" s="7" t="s">
        <v>17</v>
      </c>
      <c r="G207" s="5" t="s">
        <v>18</v>
      </c>
      <c r="H207" s="21" t="s">
        <v>19</v>
      </c>
      <c r="I207" s="22" t="s">
        <v>62</v>
      </c>
      <c r="J207" s="7" t="s">
        <v>21</v>
      </c>
      <c r="K207" s="12">
        <v>45439</v>
      </c>
      <c r="L207" s="5"/>
      <c r="M207" s="5"/>
      <c r="N207" s="7">
        <v>2024</v>
      </c>
      <c r="O207" s="13">
        <v>550</v>
      </c>
    </row>
    <row r="208" spans="1:15" ht="24.95" customHeight="1" x14ac:dyDescent="0.25">
      <c r="A208" s="10" t="s">
        <v>14</v>
      </c>
      <c r="B208" s="5" t="s">
        <v>15</v>
      </c>
      <c r="C208" s="6" t="s">
        <v>227</v>
      </c>
      <c r="D208" s="7" t="str">
        <f>"90000110933"</f>
        <v>90000110933</v>
      </c>
      <c r="E208" s="11">
        <v>4025</v>
      </c>
      <c r="F208" s="7" t="s">
        <v>17</v>
      </c>
      <c r="G208" s="5" t="s">
        <v>18</v>
      </c>
      <c r="H208" s="21" t="s">
        <v>19</v>
      </c>
      <c r="I208" s="22" t="s">
        <v>62</v>
      </c>
      <c r="J208" s="7" t="s">
        <v>21</v>
      </c>
      <c r="K208" s="12">
        <v>45439</v>
      </c>
      <c r="L208" s="5"/>
      <c r="M208" s="5"/>
      <c r="N208" s="7">
        <v>2024</v>
      </c>
      <c r="O208" s="13">
        <v>549</v>
      </c>
    </row>
    <row r="209" spans="1:15" ht="24.95" customHeight="1" x14ac:dyDescent="0.25">
      <c r="A209" s="10" t="s">
        <v>14</v>
      </c>
      <c r="B209" s="5" t="s">
        <v>15</v>
      </c>
      <c r="C209" s="6" t="s">
        <v>228</v>
      </c>
      <c r="D209" s="7" t="str">
        <f>"94157970305"</f>
        <v>94157970305</v>
      </c>
      <c r="E209" s="11">
        <v>4900</v>
      </c>
      <c r="F209" s="7" t="s">
        <v>17</v>
      </c>
      <c r="G209" s="5" t="s">
        <v>18</v>
      </c>
      <c r="H209" s="21" t="s">
        <v>19</v>
      </c>
      <c r="I209" s="22" t="s">
        <v>62</v>
      </c>
      <c r="J209" s="7" t="s">
        <v>21</v>
      </c>
      <c r="K209" s="12">
        <v>45439</v>
      </c>
      <c r="L209" s="5"/>
      <c r="M209" s="5"/>
      <c r="N209" s="7">
        <v>2024</v>
      </c>
      <c r="O209" s="13">
        <v>548</v>
      </c>
    </row>
    <row r="210" spans="1:15" ht="24.95" customHeight="1" x14ac:dyDescent="0.25">
      <c r="A210" s="10" t="s">
        <v>14</v>
      </c>
      <c r="B210" s="5" t="s">
        <v>15</v>
      </c>
      <c r="C210" s="6" t="s">
        <v>229</v>
      </c>
      <c r="D210" s="7" t="str">
        <f>"91093710936"</f>
        <v>91093710936</v>
      </c>
      <c r="E210" s="11">
        <v>3544.1</v>
      </c>
      <c r="F210" s="7" t="s">
        <v>17</v>
      </c>
      <c r="G210" s="5" t="s">
        <v>18</v>
      </c>
      <c r="H210" s="21" t="s">
        <v>19</v>
      </c>
      <c r="I210" s="22" t="s">
        <v>62</v>
      </c>
      <c r="J210" s="7" t="s">
        <v>21</v>
      </c>
      <c r="K210" s="12">
        <v>45439</v>
      </c>
      <c r="L210" s="5"/>
      <c r="M210" s="5"/>
      <c r="N210" s="7">
        <v>2024</v>
      </c>
      <c r="O210" s="13">
        <v>547</v>
      </c>
    </row>
    <row r="211" spans="1:15" ht="24.95" customHeight="1" x14ac:dyDescent="0.25">
      <c r="A211" s="10" t="s">
        <v>14</v>
      </c>
      <c r="B211" s="5" t="s">
        <v>15</v>
      </c>
      <c r="C211" s="6" t="s">
        <v>230</v>
      </c>
      <c r="D211" s="7" t="str">
        <f>"01759700931"</f>
        <v>01759700931</v>
      </c>
      <c r="E211" s="11">
        <v>5000</v>
      </c>
      <c r="F211" s="7" t="s">
        <v>17</v>
      </c>
      <c r="G211" s="5" t="s">
        <v>18</v>
      </c>
      <c r="H211" s="21" t="s">
        <v>19</v>
      </c>
      <c r="I211" s="22" t="s">
        <v>62</v>
      </c>
      <c r="J211" s="7" t="s">
        <v>21</v>
      </c>
      <c r="K211" s="12">
        <v>45439</v>
      </c>
      <c r="L211" s="5"/>
      <c r="M211" s="5"/>
      <c r="N211" s="7">
        <v>2024</v>
      </c>
      <c r="O211" s="13">
        <v>546</v>
      </c>
    </row>
    <row r="212" spans="1:15" ht="24.95" customHeight="1" x14ac:dyDescent="0.25">
      <c r="A212" s="10" t="s">
        <v>14</v>
      </c>
      <c r="B212" s="5" t="s">
        <v>15</v>
      </c>
      <c r="C212" s="6" t="s">
        <v>231</v>
      </c>
      <c r="D212" s="7" t="str">
        <f>"81018630939"</f>
        <v>81018630939</v>
      </c>
      <c r="E212" s="11">
        <v>2601.1999999999998</v>
      </c>
      <c r="F212" s="7" t="s">
        <v>17</v>
      </c>
      <c r="G212" s="5" t="s">
        <v>18</v>
      </c>
      <c r="H212" s="21" t="s">
        <v>19</v>
      </c>
      <c r="I212" s="22" t="s">
        <v>62</v>
      </c>
      <c r="J212" s="7" t="s">
        <v>21</v>
      </c>
      <c r="K212" s="12">
        <v>45440</v>
      </c>
      <c r="L212" s="5"/>
      <c r="M212" s="5"/>
      <c r="N212" s="7">
        <v>2024</v>
      </c>
      <c r="O212" s="13">
        <v>570</v>
      </c>
    </row>
    <row r="213" spans="1:15" ht="24.95" customHeight="1" x14ac:dyDescent="0.25">
      <c r="A213" s="10" t="s">
        <v>14</v>
      </c>
      <c r="B213" s="5" t="s">
        <v>15</v>
      </c>
      <c r="C213" s="6" t="s">
        <v>232</v>
      </c>
      <c r="D213" s="7" t="str">
        <f>"91011610937"</f>
        <v>91011610937</v>
      </c>
      <c r="E213" s="11">
        <v>5000</v>
      </c>
      <c r="F213" s="7" t="s">
        <v>17</v>
      </c>
      <c r="G213" s="5" t="s">
        <v>18</v>
      </c>
      <c r="H213" s="21" t="s">
        <v>19</v>
      </c>
      <c r="I213" s="22" t="s">
        <v>62</v>
      </c>
      <c r="J213" s="7" t="s">
        <v>21</v>
      </c>
      <c r="K213" s="12">
        <v>45440</v>
      </c>
      <c r="L213" s="5"/>
      <c r="M213" s="5"/>
      <c r="N213" s="7">
        <v>2024</v>
      </c>
      <c r="O213" s="13">
        <v>565</v>
      </c>
    </row>
    <row r="214" spans="1:15" ht="24.95" customHeight="1" x14ac:dyDescent="0.25">
      <c r="A214" s="10" t="s">
        <v>14</v>
      </c>
      <c r="B214" s="5" t="s">
        <v>15</v>
      </c>
      <c r="C214" s="6" t="s">
        <v>233</v>
      </c>
      <c r="D214" s="7" t="str">
        <f>"83001530308"</f>
        <v>83001530308</v>
      </c>
      <c r="E214" s="11">
        <v>3500</v>
      </c>
      <c r="F214" s="7" t="s">
        <v>17</v>
      </c>
      <c r="G214" s="5" t="s">
        <v>18</v>
      </c>
      <c r="H214" s="21" t="s">
        <v>19</v>
      </c>
      <c r="I214" s="22" t="s">
        <v>62</v>
      </c>
      <c r="J214" s="7" t="s">
        <v>21</v>
      </c>
      <c r="K214" s="12">
        <v>45441</v>
      </c>
      <c r="L214" s="5"/>
      <c r="M214" s="5"/>
      <c r="N214" s="7">
        <v>2024</v>
      </c>
      <c r="O214" s="13">
        <v>582</v>
      </c>
    </row>
    <row r="215" spans="1:15" ht="24.95" customHeight="1" x14ac:dyDescent="0.25">
      <c r="A215" s="10" t="s">
        <v>14</v>
      </c>
      <c r="B215" s="5" t="s">
        <v>15</v>
      </c>
      <c r="C215" s="6" t="s">
        <v>234</v>
      </c>
      <c r="D215" s="7" t="str">
        <f>"91064910937"</f>
        <v>91064910937</v>
      </c>
      <c r="E215" s="11">
        <v>5000</v>
      </c>
      <c r="F215" s="7" t="s">
        <v>17</v>
      </c>
      <c r="G215" s="5" t="s">
        <v>18</v>
      </c>
      <c r="H215" s="21" t="s">
        <v>19</v>
      </c>
      <c r="I215" s="22" t="s">
        <v>62</v>
      </c>
      <c r="J215" s="7" t="s">
        <v>21</v>
      </c>
      <c r="K215" s="12">
        <v>45441</v>
      </c>
      <c r="L215" s="5"/>
      <c r="M215" s="5"/>
      <c r="N215" s="7">
        <v>2024</v>
      </c>
      <c r="O215" s="13">
        <v>579</v>
      </c>
    </row>
    <row r="216" spans="1:15" ht="24.95" customHeight="1" x14ac:dyDescent="0.25">
      <c r="A216" s="10" t="s">
        <v>14</v>
      </c>
      <c r="B216" s="5" t="s">
        <v>15</v>
      </c>
      <c r="C216" s="6" t="s">
        <v>235</v>
      </c>
      <c r="D216" s="7" t="str">
        <f>"90000610312"</f>
        <v>90000610312</v>
      </c>
      <c r="E216" s="11">
        <v>4900</v>
      </c>
      <c r="F216" s="7" t="s">
        <v>17</v>
      </c>
      <c r="G216" s="5" t="s">
        <v>18</v>
      </c>
      <c r="H216" s="21" t="s">
        <v>19</v>
      </c>
      <c r="I216" s="22" t="s">
        <v>62</v>
      </c>
      <c r="J216" s="7" t="s">
        <v>21</v>
      </c>
      <c r="K216" s="12">
        <v>45441</v>
      </c>
      <c r="L216" s="5"/>
      <c r="M216" s="5"/>
      <c r="N216" s="7">
        <v>2024</v>
      </c>
      <c r="O216" s="13">
        <v>576</v>
      </c>
    </row>
    <row r="217" spans="1:15" ht="24.95" customHeight="1" x14ac:dyDescent="0.25">
      <c r="A217" s="10" t="s">
        <v>14</v>
      </c>
      <c r="B217" s="5" t="s">
        <v>15</v>
      </c>
      <c r="C217" s="6" t="s">
        <v>236</v>
      </c>
      <c r="D217" s="7" t="str">
        <f>"90017050304"</f>
        <v>90017050304</v>
      </c>
      <c r="E217" s="11">
        <v>3796.8</v>
      </c>
      <c r="F217" s="7" t="s">
        <v>17</v>
      </c>
      <c r="G217" s="5" t="s">
        <v>18</v>
      </c>
      <c r="H217" s="21" t="s">
        <v>19</v>
      </c>
      <c r="I217" s="22" t="s">
        <v>62</v>
      </c>
      <c r="J217" s="7" t="s">
        <v>21</v>
      </c>
      <c r="K217" s="12">
        <v>45441</v>
      </c>
      <c r="L217" s="5"/>
      <c r="M217" s="5"/>
      <c r="N217" s="7">
        <v>2024</v>
      </c>
      <c r="O217" s="13">
        <v>573</v>
      </c>
    </row>
    <row r="218" spans="1:15" ht="24.95" customHeight="1" x14ac:dyDescent="0.25">
      <c r="A218" s="10" t="s">
        <v>14</v>
      </c>
      <c r="B218" s="5" t="s">
        <v>15</v>
      </c>
      <c r="C218" s="6" t="s">
        <v>237</v>
      </c>
      <c r="D218" s="7" t="str">
        <f>"82000180305"</f>
        <v>82000180305</v>
      </c>
      <c r="E218" s="11">
        <v>2625</v>
      </c>
      <c r="F218" s="7" t="s">
        <v>17</v>
      </c>
      <c r="G218" s="5" t="s">
        <v>18</v>
      </c>
      <c r="H218" s="21" t="s">
        <v>19</v>
      </c>
      <c r="I218" s="22" t="s">
        <v>62</v>
      </c>
      <c r="J218" s="7" t="s">
        <v>21</v>
      </c>
      <c r="K218" s="12">
        <v>45441</v>
      </c>
      <c r="L218" s="5"/>
      <c r="M218" s="5"/>
      <c r="N218" s="7">
        <v>2024</v>
      </c>
      <c r="O218" s="13">
        <v>571</v>
      </c>
    </row>
    <row r="219" spans="1:15" ht="24.95" customHeight="1" x14ac:dyDescent="0.25">
      <c r="A219" s="10" t="s">
        <v>14</v>
      </c>
      <c r="B219" s="5" t="s">
        <v>15</v>
      </c>
      <c r="C219" s="6" t="s">
        <v>238</v>
      </c>
      <c r="D219" s="7" t="str">
        <f>"91097380934"</f>
        <v>91097380934</v>
      </c>
      <c r="E219" s="11">
        <v>3655.18</v>
      </c>
      <c r="F219" s="7" t="s">
        <v>17</v>
      </c>
      <c r="G219" s="5" t="s">
        <v>18</v>
      </c>
      <c r="H219" s="21" t="s">
        <v>19</v>
      </c>
      <c r="I219" s="22" t="s">
        <v>62</v>
      </c>
      <c r="J219" s="7" t="s">
        <v>21</v>
      </c>
      <c r="K219" s="12">
        <v>45442</v>
      </c>
      <c r="L219" s="5"/>
      <c r="M219" s="5"/>
      <c r="N219" s="7">
        <v>2024</v>
      </c>
      <c r="O219" s="13">
        <v>592</v>
      </c>
    </row>
    <row r="220" spans="1:15" ht="24.95" customHeight="1" x14ac:dyDescent="0.25">
      <c r="A220" s="10" t="s">
        <v>14</v>
      </c>
      <c r="B220" s="5" t="s">
        <v>15</v>
      </c>
      <c r="C220" s="6" t="s">
        <v>239</v>
      </c>
      <c r="D220" s="7" t="str">
        <f>"80005310315"</f>
        <v>80005310315</v>
      </c>
      <c r="E220" s="11">
        <v>5000</v>
      </c>
      <c r="F220" s="7" t="s">
        <v>17</v>
      </c>
      <c r="G220" s="5" t="s">
        <v>18</v>
      </c>
      <c r="H220" s="21" t="s">
        <v>19</v>
      </c>
      <c r="I220" s="22" t="s">
        <v>62</v>
      </c>
      <c r="J220" s="7" t="s">
        <v>21</v>
      </c>
      <c r="K220" s="12">
        <v>45442</v>
      </c>
      <c r="L220" s="5"/>
      <c r="M220" s="5"/>
      <c r="N220" s="7">
        <v>2024</v>
      </c>
      <c r="O220" s="13">
        <v>589</v>
      </c>
    </row>
    <row r="221" spans="1:15" ht="24.95" customHeight="1" x14ac:dyDescent="0.25">
      <c r="A221" s="10" t="s">
        <v>14</v>
      </c>
      <c r="B221" s="5" t="s">
        <v>15</v>
      </c>
      <c r="C221" s="6" t="s">
        <v>240</v>
      </c>
      <c r="D221" s="7" t="str">
        <f>"81002190312"</f>
        <v>81002190312</v>
      </c>
      <c r="E221" s="11">
        <v>5000</v>
      </c>
      <c r="F221" s="7" t="s">
        <v>17</v>
      </c>
      <c r="G221" s="5" t="s">
        <v>18</v>
      </c>
      <c r="H221" s="21" t="s">
        <v>19</v>
      </c>
      <c r="I221" s="22" t="s">
        <v>62</v>
      </c>
      <c r="J221" s="7" t="s">
        <v>21</v>
      </c>
      <c r="K221" s="12">
        <v>45442</v>
      </c>
      <c r="L221" s="5"/>
      <c r="M221" s="5"/>
      <c r="N221" s="7">
        <v>2024</v>
      </c>
      <c r="O221" s="13">
        <v>587</v>
      </c>
    </row>
    <row r="222" spans="1:15" ht="24.95" customHeight="1" x14ac:dyDescent="0.25">
      <c r="A222" s="10" t="s">
        <v>14</v>
      </c>
      <c r="B222" s="5" t="s">
        <v>15</v>
      </c>
      <c r="C222" s="6" t="s">
        <v>241</v>
      </c>
      <c r="D222" s="7" t="str">
        <f>"94122130308"</f>
        <v>94122130308</v>
      </c>
      <c r="E222" s="11">
        <v>5000</v>
      </c>
      <c r="F222" s="7" t="s">
        <v>17</v>
      </c>
      <c r="G222" s="5" t="s">
        <v>18</v>
      </c>
      <c r="H222" s="21" t="s">
        <v>19</v>
      </c>
      <c r="I222" s="22" t="s">
        <v>62</v>
      </c>
      <c r="J222" s="7" t="s">
        <v>21</v>
      </c>
      <c r="K222" s="12">
        <v>45442</v>
      </c>
      <c r="L222" s="5"/>
      <c r="M222" s="5"/>
      <c r="N222" s="7">
        <v>2024</v>
      </c>
      <c r="O222" s="13">
        <v>585</v>
      </c>
    </row>
    <row r="223" spans="1:15" ht="24.95" customHeight="1" x14ac:dyDescent="0.25">
      <c r="A223" s="10" t="s">
        <v>14</v>
      </c>
      <c r="B223" s="5" t="s">
        <v>15</v>
      </c>
      <c r="C223" s="6" t="s">
        <v>242</v>
      </c>
      <c r="D223" s="7" t="str">
        <f>"94134800302"</f>
        <v>94134800302</v>
      </c>
      <c r="E223" s="11">
        <v>2800</v>
      </c>
      <c r="F223" s="7" t="s">
        <v>17</v>
      </c>
      <c r="G223" s="5" t="s">
        <v>18</v>
      </c>
      <c r="H223" s="21" t="s">
        <v>19</v>
      </c>
      <c r="I223" s="22" t="s">
        <v>62</v>
      </c>
      <c r="J223" s="7" t="s">
        <v>21</v>
      </c>
      <c r="K223" s="12">
        <v>45442</v>
      </c>
      <c r="L223" s="5"/>
      <c r="M223" s="5"/>
      <c r="N223" s="7">
        <v>2024</v>
      </c>
      <c r="O223" s="13">
        <v>584</v>
      </c>
    </row>
    <row r="224" spans="1:15" ht="24.95" customHeight="1" x14ac:dyDescent="0.25">
      <c r="A224" s="10" t="s">
        <v>14</v>
      </c>
      <c r="B224" s="5" t="s">
        <v>15</v>
      </c>
      <c r="C224" s="6" t="s">
        <v>243</v>
      </c>
      <c r="D224" s="7" t="str">
        <f>"01974720300"</f>
        <v>01974720300</v>
      </c>
      <c r="E224" s="11">
        <v>2359</v>
      </c>
      <c r="F224" s="7" t="s">
        <v>17</v>
      </c>
      <c r="G224" s="5" t="s">
        <v>18</v>
      </c>
      <c r="H224" s="21" t="s">
        <v>19</v>
      </c>
      <c r="I224" s="22" t="s">
        <v>62</v>
      </c>
      <c r="J224" s="7" t="s">
        <v>21</v>
      </c>
      <c r="K224" s="12">
        <v>45447</v>
      </c>
      <c r="L224" s="5"/>
      <c r="M224" s="5"/>
      <c r="N224" s="7">
        <v>2024</v>
      </c>
      <c r="O224" s="13">
        <v>605</v>
      </c>
    </row>
    <row r="225" spans="1:15" ht="24.95" customHeight="1" x14ac:dyDescent="0.25">
      <c r="A225" s="10" t="s">
        <v>14</v>
      </c>
      <c r="B225" s="5" t="s">
        <v>15</v>
      </c>
      <c r="C225" s="6" t="s">
        <v>244</v>
      </c>
      <c r="D225" s="7" t="str">
        <f>"94089010303"</f>
        <v>94089010303</v>
      </c>
      <c r="E225" s="11">
        <v>2835</v>
      </c>
      <c r="F225" s="7" t="s">
        <v>17</v>
      </c>
      <c r="G225" s="5" t="s">
        <v>18</v>
      </c>
      <c r="H225" s="21" t="s">
        <v>19</v>
      </c>
      <c r="I225" s="22" t="s">
        <v>62</v>
      </c>
      <c r="J225" s="7" t="s">
        <v>21</v>
      </c>
      <c r="K225" s="12">
        <v>45447</v>
      </c>
      <c r="L225" s="5"/>
      <c r="M225" s="5"/>
      <c r="N225" s="7">
        <v>2024</v>
      </c>
      <c r="O225" s="13">
        <v>602</v>
      </c>
    </row>
    <row r="226" spans="1:15" ht="24.95" customHeight="1" x14ac:dyDescent="0.25">
      <c r="A226" s="10" t="s">
        <v>14</v>
      </c>
      <c r="B226" s="5" t="s">
        <v>15</v>
      </c>
      <c r="C226" s="6" t="s">
        <v>245</v>
      </c>
      <c r="D226" s="7" t="str">
        <f>"01749880934"</f>
        <v>01749880934</v>
      </c>
      <c r="E226" s="11">
        <v>4535.07</v>
      </c>
      <c r="F226" s="7" t="s">
        <v>17</v>
      </c>
      <c r="G226" s="5" t="s">
        <v>18</v>
      </c>
      <c r="H226" s="21" t="s">
        <v>19</v>
      </c>
      <c r="I226" s="22" t="s">
        <v>62</v>
      </c>
      <c r="J226" s="7" t="s">
        <v>21</v>
      </c>
      <c r="K226" s="12">
        <v>45448</v>
      </c>
      <c r="L226" s="5"/>
      <c r="M226" s="5"/>
      <c r="N226" s="7">
        <v>2024</v>
      </c>
      <c r="O226" s="13">
        <v>609</v>
      </c>
    </row>
    <row r="227" spans="1:15" ht="24.95" customHeight="1" x14ac:dyDescent="0.25">
      <c r="A227" s="10" t="s">
        <v>14</v>
      </c>
      <c r="B227" s="5" t="s">
        <v>15</v>
      </c>
      <c r="C227" s="6" t="s">
        <v>246</v>
      </c>
      <c r="D227" s="7" t="str">
        <f>"03054770304"</f>
        <v>03054770304</v>
      </c>
      <c r="E227" s="11">
        <v>5000</v>
      </c>
      <c r="F227" s="7" t="s">
        <v>17</v>
      </c>
      <c r="G227" s="5" t="s">
        <v>18</v>
      </c>
      <c r="H227" s="21" t="s">
        <v>19</v>
      </c>
      <c r="I227" s="22" t="s">
        <v>62</v>
      </c>
      <c r="J227" s="7" t="s">
        <v>21</v>
      </c>
      <c r="K227" s="12">
        <v>45448</v>
      </c>
      <c r="L227" s="5"/>
      <c r="M227" s="5"/>
      <c r="N227" s="7">
        <v>2024</v>
      </c>
      <c r="O227" s="13">
        <v>608</v>
      </c>
    </row>
    <row r="228" spans="1:15" ht="24.95" customHeight="1" x14ac:dyDescent="0.25">
      <c r="A228" s="10" t="s">
        <v>14</v>
      </c>
      <c r="B228" s="5" t="s">
        <v>15</v>
      </c>
      <c r="C228" s="6" t="s">
        <v>247</v>
      </c>
      <c r="D228" s="7" t="str">
        <f>"80027010307"</f>
        <v>80027010307</v>
      </c>
      <c r="E228" s="11">
        <v>2450</v>
      </c>
      <c r="F228" s="7" t="s">
        <v>17</v>
      </c>
      <c r="G228" s="5" t="s">
        <v>18</v>
      </c>
      <c r="H228" s="21" t="s">
        <v>19</v>
      </c>
      <c r="I228" s="22" t="s">
        <v>62</v>
      </c>
      <c r="J228" s="7" t="s">
        <v>21</v>
      </c>
      <c r="K228" s="12">
        <v>45449</v>
      </c>
      <c r="L228" s="5"/>
      <c r="M228" s="5"/>
      <c r="N228" s="7">
        <v>2024</v>
      </c>
      <c r="O228" s="13">
        <v>618</v>
      </c>
    </row>
    <row r="229" spans="1:15" ht="24.95" customHeight="1" x14ac:dyDescent="0.25">
      <c r="A229" s="10" t="s">
        <v>14</v>
      </c>
      <c r="B229" s="5" t="s">
        <v>15</v>
      </c>
      <c r="C229" s="6" t="s">
        <v>248</v>
      </c>
      <c r="D229" s="7" t="str">
        <f>"91005320303"</f>
        <v>91005320303</v>
      </c>
      <c r="E229" s="11">
        <v>1610</v>
      </c>
      <c r="F229" s="7" t="s">
        <v>17</v>
      </c>
      <c r="G229" s="5" t="s">
        <v>18</v>
      </c>
      <c r="H229" s="21" t="s">
        <v>19</v>
      </c>
      <c r="I229" s="22" t="s">
        <v>62</v>
      </c>
      <c r="J229" s="7" t="s">
        <v>21</v>
      </c>
      <c r="K229" s="12">
        <v>45449</v>
      </c>
      <c r="L229" s="5"/>
      <c r="M229" s="5"/>
      <c r="N229" s="7">
        <v>2024</v>
      </c>
      <c r="O229" s="13">
        <v>616</v>
      </c>
    </row>
    <row r="230" spans="1:15" ht="24.95" customHeight="1" x14ac:dyDescent="0.25">
      <c r="A230" s="10" t="s">
        <v>14</v>
      </c>
      <c r="B230" s="5" t="s">
        <v>15</v>
      </c>
      <c r="C230" s="6" t="s">
        <v>249</v>
      </c>
      <c r="D230" s="7" t="str">
        <f>"02229180308"</f>
        <v>02229180308</v>
      </c>
      <c r="E230" s="11">
        <v>5000</v>
      </c>
      <c r="F230" s="7" t="s">
        <v>17</v>
      </c>
      <c r="G230" s="5" t="s">
        <v>18</v>
      </c>
      <c r="H230" s="21" t="s">
        <v>19</v>
      </c>
      <c r="I230" s="22" t="s">
        <v>62</v>
      </c>
      <c r="J230" s="7" t="s">
        <v>21</v>
      </c>
      <c r="K230" s="12">
        <v>45449</v>
      </c>
      <c r="L230" s="5"/>
      <c r="M230" s="5"/>
      <c r="N230" s="7">
        <v>2024</v>
      </c>
      <c r="O230" s="13">
        <v>617</v>
      </c>
    </row>
    <row r="231" spans="1:15" ht="24.95" customHeight="1" x14ac:dyDescent="0.25">
      <c r="A231" s="10" t="s">
        <v>14</v>
      </c>
      <c r="B231" s="5" t="s">
        <v>15</v>
      </c>
      <c r="C231" s="6" t="s">
        <v>250</v>
      </c>
      <c r="D231" s="7" t="str">
        <f>"90001730937"</f>
        <v>90001730937</v>
      </c>
      <c r="E231" s="11">
        <v>2257.75</v>
      </c>
      <c r="F231" s="7" t="s">
        <v>17</v>
      </c>
      <c r="G231" s="5" t="s">
        <v>18</v>
      </c>
      <c r="H231" s="21" t="s">
        <v>19</v>
      </c>
      <c r="I231" s="22" t="s">
        <v>62</v>
      </c>
      <c r="J231" s="7" t="s">
        <v>21</v>
      </c>
      <c r="K231" s="12">
        <v>45450</v>
      </c>
      <c r="L231" s="5"/>
      <c r="M231" s="5"/>
      <c r="N231" s="7">
        <v>2024</v>
      </c>
      <c r="O231" s="13">
        <v>620</v>
      </c>
    </row>
    <row r="232" spans="1:15" ht="24.95" customHeight="1" x14ac:dyDescent="0.25">
      <c r="A232" s="10" t="s">
        <v>14</v>
      </c>
      <c r="B232" s="5" t="s">
        <v>15</v>
      </c>
      <c r="C232" s="6" t="s">
        <v>251</v>
      </c>
      <c r="D232" s="7" t="str">
        <f>"94135440306"</f>
        <v>94135440306</v>
      </c>
      <c r="E232" s="11">
        <v>5000</v>
      </c>
      <c r="F232" s="7" t="s">
        <v>17</v>
      </c>
      <c r="G232" s="5" t="s">
        <v>18</v>
      </c>
      <c r="H232" s="21" t="s">
        <v>19</v>
      </c>
      <c r="I232" s="22" t="s">
        <v>62</v>
      </c>
      <c r="J232" s="7" t="s">
        <v>21</v>
      </c>
      <c r="K232" s="12">
        <v>45450</v>
      </c>
      <c r="L232" s="5"/>
      <c r="M232" s="5"/>
      <c r="N232" s="7">
        <v>2024</v>
      </c>
      <c r="O232" s="13">
        <v>623</v>
      </c>
    </row>
    <row r="233" spans="1:15" ht="24.95" customHeight="1" x14ac:dyDescent="0.25">
      <c r="A233" s="10" t="s">
        <v>14</v>
      </c>
      <c r="B233" s="5" t="s">
        <v>15</v>
      </c>
      <c r="C233" s="6" t="s">
        <v>252</v>
      </c>
      <c r="D233" s="7" t="str">
        <f>"90010880319"</f>
        <v>90010880319</v>
      </c>
      <c r="E233" s="11">
        <v>3500</v>
      </c>
      <c r="F233" s="7" t="s">
        <v>17</v>
      </c>
      <c r="G233" s="5" t="s">
        <v>18</v>
      </c>
      <c r="H233" s="21" t="s">
        <v>19</v>
      </c>
      <c r="I233" s="22" t="s">
        <v>62</v>
      </c>
      <c r="J233" s="7" t="s">
        <v>21</v>
      </c>
      <c r="K233" s="12">
        <v>45450</v>
      </c>
      <c r="L233" s="5"/>
      <c r="M233" s="5"/>
      <c r="N233" s="7">
        <v>2024</v>
      </c>
      <c r="O233" s="13">
        <v>622</v>
      </c>
    </row>
    <row r="234" spans="1:15" ht="24.95" customHeight="1" x14ac:dyDescent="0.25">
      <c r="A234" s="10" t="s">
        <v>14</v>
      </c>
      <c r="B234" s="5" t="s">
        <v>15</v>
      </c>
      <c r="C234" s="6" t="s">
        <v>253</v>
      </c>
      <c r="D234" s="7" t="str">
        <f>"01298500933"</f>
        <v>01298500933</v>
      </c>
      <c r="E234" s="11">
        <v>3970.4</v>
      </c>
      <c r="F234" s="7" t="s">
        <v>17</v>
      </c>
      <c r="G234" s="5" t="s">
        <v>18</v>
      </c>
      <c r="H234" s="21" t="s">
        <v>19</v>
      </c>
      <c r="I234" s="22" t="s">
        <v>62</v>
      </c>
      <c r="J234" s="7" t="s">
        <v>21</v>
      </c>
      <c r="K234" s="12">
        <v>45450</v>
      </c>
      <c r="L234" s="5"/>
      <c r="M234" s="5"/>
      <c r="N234" s="7">
        <v>2024</v>
      </c>
      <c r="O234" s="13">
        <v>621</v>
      </c>
    </row>
    <row r="235" spans="1:15" ht="24.95" customHeight="1" x14ac:dyDescent="0.25">
      <c r="A235" s="10" t="s">
        <v>14</v>
      </c>
      <c r="B235" s="5" t="s">
        <v>15</v>
      </c>
      <c r="C235" s="6" t="s">
        <v>254</v>
      </c>
      <c r="D235" s="7" t="str">
        <f>"900009400301"</f>
        <v>900009400301</v>
      </c>
      <c r="E235" s="11">
        <v>5000</v>
      </c>
      <c r="F235" s="7" t="s">
        <v>17</v>
      </c>
      <c r="G235" s="5" t="s">
        <v>18</v>
      </c>
      <c r="H235" s="21" t="s">
        <v>19</v>
      </c>
      <c r="I235" s="22" t="s">
        <v>62</v>
      </c>
      <c r="J235" s="7" t="s">
        <v>21</v>
      </c>
      <c r="K235" s="12">
        <v>45463</v>
      </c>
      <c r="L235" s="5"/>
      <c r="M235" s="5"/>
      <c r="N235" s="7">
        <v>2024</v>
      </c>
      <c r="O235" s="13">
        <v>658</v>
      </c>
    </row>
    <row r="236" spans="1:15" ht="24.95" customHeight="1" x14ac:dyDescent="0.25">
      <c r="A236" s="10" t="s">
        <v>14</v>
      </c>
      <c r="B236" s="5" t="s">
        <v>15</v>
      </c>
      <c r="C236" s="6" t="s">
        <v>255</v>
      </c>
      <c r="D236" s="7" t="str">
        <f>"91038910930"</f>
        <v>91038910930</v>
      </c>
      <c r="E236" s="11">
        <v>5000</v>
      </c>
      <c r="F236" s="7" t="s">
        <v>17</v>
      </c>
      <c r="G236" s="5" t="s">
        <v>18</v>
      </c>
      <c r="H236" s="21" t="s">
        <v>19</v>
      </c>
      <c r="I236" s="22" t="s">
        <v>62</v>
      </c>
      <c r="J236" s="7" t="s">
        <v>21</v>
      </c>
      <c r="K236" s="12">
        <v>45463</v>
      </c>
      <c r="L236" s="5"/>
      <c r="M236" s="5"/>
      <c r="N236" s="7">
        <v>2024</v>
      </c>
      <c r="O236" s="13">
        <v>625</v>
      </c>
    </row>
    <row r="237" spans="1:15" ht="24.95" customHeight="1" x14ac:dyDescent="0.25">
      <c r="A237" s="10" t="s">
        <v>14</v>
      </c>
      <c r="B237" s="5" t="s">
        <v>15</v>
      </c>
      <c r="C237" s="6" t="s">
        <v>256</v>
      </c>
      <c r="D237" s="7" t="str">
        <f>"93023680304"</f>
        <v>93023680304</v>
      </c>
      <c r="E237" s="11">
        <v>2566.1999999999998</v>
      </c>
      <c r="F237" s="7" t="s">
        <v>17</v>
      </c>
      <c r="G237" s="5" t="s">
        <v>18</v>
      </c>
      <c r="H237" s="21" t="s">
        <v>19</v>
      </c>
      <c r="I237" s="22" t="s">
        <v>62</v>
      </c>
      <c r="J237" s="7" t="s">
        <v>21</v>
      </c>
      <c r="K237" s="12">
        <v>45463</v>
      </c>
      <c r="L237" s="5"/>
      <c r="M237" s="5"/>
      <c r="N237" s="7">
        <v>2024</v>
      </c>
      <c r="O237" s="13">
        <v>624</v>
      </c>
    </row>
    <row r="238" spans="1:15" ht="24.95" customHeight="1" x14ac:dyDescent="0.25">
      <c r="A238" s="10" t="s">
        <v>14</v>
      </c>
      <c r="B238" s="5" t="s">
        <v>15</v>
      </c>
      <c r="C238" s="6" t="s">
        <v>257</v>
      </c>
      <c r="D238" s="7" t="str">
        <f>"013858810930"</f>
        <v>013858810930</v>
      </c>
      <c r="E238" s="11">
        <v>5000</v>
      </c>
      <c r="F238" s="7" t="s">
        <v>17</v>
      </c>
      <c r="G238" s="5" t="s">
        <v>18</v>
      </c>
      <c r="H238" s="21" t="s">
        <v>19</v>
      </c>
      <c r="I238" s="22" t="s">
        <v>62</v>
      </c>
      <c r="J238" s="7" t="s">
        <v>21</v>
      </c>
      <c r="K238" s="12">
        <v>45495</v>
      </c>
      <c r="L238" s="5"/>
      <c r="M238" s="5"/>
      <c r="N238" s="7">
        <v>2024</v>
      </c>
      <c r="O238" s="13">
        <v>740</v>
      </c>
    </row>
    <row r="239" spans="1:15" ht="24.95" customHeight="1" x14ac:dyDescent="0.25">
      <c r="A239" s="10" t="s">
        <v>14</v>
      </c>
      <c r="B239" s="5" t="s">
        <v>15</v>
      </c>
      <c r="C239" s="6" t="s">
        <v>258</v>
      </c>
      <c r="D239" s="7" t="str">
        <f>"94029200303"</f>
        <v>94029200303</v>
      </c>
      <c r="E239" s="11">
        <v>5000</v>
      </c>
      <c r="F239" s="7" t="s">
        <v>17</v>
      </c>
      <c r="G239" s="5" t="s">
        <v>18</v>
      </c>
      <c r="H239" s="21" t="s">
        <v>19</v>
      </c>
      <c r="I239" s="22" t="s">
        <v>62</v>
      </c>
      <c r="J239" s="7" t="s">
        <v>21</v>
      </c>
      <c r="K239" s="12">
        <v>45502</v>
      </c>
      <c r="L239" s="5"/>
      <c r="M239" s="5"/>
      <c r="N239" s="7">
        <v>2024</v>
      </c>
      <c r="O239" s="13">
        <v>748</v>
      </c>
    </row>
    <row r="240" spans="1:15" ht="24.95" customHeight="1" x14ac:dyDescent="0.25">
      <c r="A240" s="10" t="s">
        <v>14</v>
      </c>
      <c r="B240" s="5" t="s">
        <v>15</v>
      </c>
      <c r="C240" s="6" t="s">
        <v>259</v>
      </c>
      <c r="D240" s="7" t="str">
        <f>"84004650309"</f>
        <v>84004650309</v>
      </c>
      <c r="E240" s="11">
        <v>3082.09</v>
      </c>
      <c r="F240" s="7" t="s">
        <v>17</v>
      </c>
      <c r="G240" s="5" t="s">
        <v>18</v>
      </c>
      <c r="H240" s="21" t="s">
        <v>19</v>
      </c>
      <c r="I240" s="22" t="s">
        <v>62</v>
      </c>
      <c r="J240" s="7" t="s">
        <v>21</v>
      </c>
      <c r="K240" s="12">
        <v>45523</v>
      </c>
      <c r="L240" s="5"/>
      <c r="M240" s="5"/>
      <c r="N240" s="7">
        <v>2024</v>
      </c>
      <c r="O240" s="13">
        <v>784</v>
      </c>
    </row>
    <row r="241" spans="1:15" ht="24.95" customHeight="1" x14ac:dyDescent="0.25">
      <c r="A241" s="10" t="s">
        <v>14</v>
      </c>
      <c r="B241" s="5" t="s">
        <v>15</v>
      </c>
      <c r="C241" s="6" t="s">
        <v>260</v>
      </c>
      <c r="D241" s="7" t="str">
        <f>"82001640307"</f>
        <v>82001640307</v>
      </c>
      <c r="E241" s="11">
        <v>4914.3500000000004</v>
      </c>
      <c r="F241" s="7" t="s">
        <v>17</v>
      </c>
      <c r="G241" s="5" t="s">
        <v>18</v>
      </c>
      <c r="H241" s="21" t="s">
        <v>19</v>
      </c>
      <c r="I241" s="22" t="s">
        <v>62</v>
      </c>
      <c r="J241" s="7" t="s">
        <v>21</v>
      </c>
      <c r="K241" s="12">
        <v>45523</v>
      </c>
      <c r="L241" s="5"/>
      <c r="M241" s="5"/>
      <c r="N241" s="7">
        <v>2024</v>
      </c>
      <c r="O241" s="13">
        <v>793</v>
      </c>
    </row>
    <row r="242" spans="1:15" ht="24.95" customHeight="1" x14ac:dyDescent="0.25">
      <c r="A242" s="10" t="s">
        <v>14</v>
      </c>
      <c r="B242" s="5" t="s">
        <v>15</v>
      </c>
      <c r="C242" s="6" t="s">
        <v>261</v>
      </c>
      <c r="D242" s="7" t="str">
        <f>"80020790327"</f>
        <v>80020790327</v>
      </c>
      <c r="E242" s="11">
        <v>4124.82</v>
      </c>
      <c r="F242" s="7" t="s">
        <v>17</v>
      </c>
      <c r="G242" s="5" t="s">
        <v>18</v>
      </c>
      <c r="H242" s="21" t="s">
        <v>19</v>
      </c>
      <c r="I242" s="22" t="s">
        <v>62</v>
      </c>
      <c r="J242" s="7" t="s">
        <v>21</v>
      </c>
      <c r="K242" s="12">
        <v>45523</v>
      </c>
      <c r="L242" s="5"/>
      <c r="M242" s="5"/>
      <c r="N242" s="7">
        <v>2024</v>
      </c>
      <c r="O242" s="13">
        <v>792</v>
      </c>
    </row>
    <row r="243" spans="1:15" ht="24.95" customHeight="1" x14ac:dyDescent="0.25">
      <c r="A243" s="10" t="s">
        <v>14</v>
      </c>
      <c r="B243" s="5" t="s">
        <v>15</v>
      </c>
      <c r="C243" s="6" t="s">
        <v>262</v>
      </c>
      <c r="D243" s="7" t="str">
        <f>"01442710933"</f>
        <v>01442710933</v>
      </c>
      <c r="E243" s="11">
        <v>3344.32</v>
      </c>
      <c r="F243" s="7" t="s">
        <v>17</v>
      </c>
      <c r="G243" s="5" t="s">
        <v>18</v>
      </c>
      <c r="H243" s="21" t="s">
        <v>19</v>
      </c>
      <c r="I243" s="22" t="s">
        <v>62</v>
      </c>
      <c r="J243" s="7" t="s">
        <v>21</v>
      </c>
      <c r="K243" s="12">
        <v>45523</v>
      </c>
      <c r="L243" s="5"/>
      <c r="M243" s="5"/>
      <c r="N243" s="7">
        <v>2024</v>
      </c>
      <c r="O243" s="13">
        <v>791</v>
      </c>
    </row>
    <row r="244" spans="1:15" ht="24.95" customHeight="1" x14ac:dyDescent="0.25">
      <c r="A244" s="10" t="s">
        <v>14</v>
      </c>
      <c r="B244" s="5" t="s">
        <v>15</v>
      </c>
      <c r="C244" s="6" t="s">
        <v>263</v>
      </c>
      <c r="D244" s="7" t="str">
        <f>"91039270938"</f>
        <v>91039270938</v>
      </c>
      <c r="E244" s="11">
        <v>5000</v>
      </c>
      <c r="F244" s="7" t="s">
        <v>17</v>
      </c>
      <c r="G244" s="5" t="s">
        <v>18</v>
      </c>
      <c r="H244" s="21" t="s">
        <v>19</v>
      </c>
      <c r="I244" s="22" t="s">
        <v>62</v>
      </c>
      <c r="J244" s="7" t="s">
        <v>21</v>
      </c>
      <c r="K244" s="12">
        <v>45523</v>
      </c>
      <c r="L244" s="5"/>
      <c r="M244" s="5"/>
      <c r="N244" s="7">
        <v>2024</v>
      </c>
      <c r="O244" s="13">
        <v>790</v>
      </c>
    </row>
    <row r="245" spans="1:15" ht="24.95" customHeight="1" x14ac:dyDescent="0.25">
      <c r="A245" s="10" t="s">
        <v>14</v>
      </c>
      <c r="B245" s="5" t="s">
        <v>15</v>
      </c>
      <c r="C245" s="6" t="s">
        <v>264</v>
      </c>
      <c r="D245" s="7" t="str">
        <f>"94011800300"</f>
        <v>94011800300</v>
      </c>
      <c r="E245" s="11">
        <v>3373.3</v>
      </c>
      <c r="F245" s="7" t="s">
        <v>17</v>
      </c>
      <c r="G245" s="5" t="s">
        <v>18</v>
      </c>
      <c r="H245" s="21" t="s">
        <v>19</v>
      </c>
      <c r="I245" s="22" t="s">
        <v>62</v>
      </c>
      <c r="J245" s="7" t="s">
        <v>21</v>
      </c>
      <c r="K245" s="12">
        <v>45523</v>
      </c>
      <c r="L245" s="5"/>
      <c r="M245" s="5"/>
      <c r="N245" s="7">
        <v>2024</v>
      </c>
      <c r="O245" s="13">
        <v>789</v>
      </c>
    </row>
    <row r="246" spans="1:15" ht="24.95" customHeight="1" x14ac:dyDescent="0.25">
      <c r="A246" s="10" t="s">
        <v>14</v>
      </c>
      <c r="B246" s="5" t="s">
        <v>15</v>
      </c>
      <c r="C246" s="6" t="s">
        <v>265</v>
      </c>
      <c r="D246" s="7" t="str">
        <f>"91005720932"</f>
        <v>91005720932</v>
      </c>
      <c r="E246" s="11">
        <v>1199.97</v>
      </c>
      <c r="F246" s="7" t="s">
        <v>17</v>
      </c>
      <c r="G246" s="5" t="s">
        <v>18</v>
      </c>
      <c r="H246" s="21" t="s">
        <v>19</v>
      </c>
      <c r="I246" s="22" t="s">
        <v>62</v>
      </c>
      <c r="J246" s="7" t="s">
        <v>21</v>
      </c>
      <c r="K246" s="12">
        <v>45523</v>
      </c>
      <c r="L246" s="5"/>
      <c r="M246" s="5"/>
      <c r="N246" s="7">
        <v>2024</v>
      </c>
      <c r="O246" s="13">
        <v>787</v>
      </c>
    </row>
    <row r="247" spans="1:15" ht="24.95" customHeight="1" x14ac:dyDescent="0.25">
      <c r="A247" s="10" t="s">
        <v>14</v>
      </c>
      <c r="B247" s="5" t="s">
        <v>15</v>
      </c>
      <c r="C247" s="6" t="s">
        <v>266</v>
      </c>
      <c r="D247" s="7" t="str">
        <f>"94099100300"</f>
        <v>94099100300</v>
      </c>
      <c r="E247" s="11">
        <v>1792</v>
      </c>
      <c r="F247" s="7" t="s">
        <v>17</v>
      </c>
      <c r="G247" s="5" t="s">
        <v>18</v>
      </c>
      <c r="H247" s="21" t="s">
        <v>19</v>
      </c>
      <c r="I247" s="22" t="s">
        <v>62</v>
      </c>
      <c r="J247" s="7" t="s">
        <v>21</v>
      </c>
      <c r="K247" s="12">
        <v>45523</v>
      </c>
      <c r="L247" s="5"/>
      <c r="M247" s="5"/>
      <c r="N247" s="7">
        <v>2024</v>
      </c>
      <c r="O247" s="13">
        <v>786</v>
      </c>
    </row>
    <row r="248" spans="1:15" ht="24.95" customHeight="1" x14ac:dyDescent="0.25">
      <c r="A248" s="10" t="s">
        <v>14</v>
      </c>
      <c r="B248" s="5" t="s">
        <v>15</v>
      </c>
      <c r="C248" s="6" t="s">
        <v>267</v>
      </c>
      <c r="D248" s="7" t="str">
        <f>"91079570932"</f>
        <v>91079570932</v>
      </c>
      <c r="E248" s="11">
        <v>4480</v>
      </c>
      <c r="F248" s="7" t="s">
        <v>17</v>
      </c>
      <c r="G248" s="5" t="s">
        <v>18</v>
      </c>
      <c r="H248" s="21" t="s">
        <v>19</v>
      </c>
      <c r="I248" s="22" t="s">
        <v>62</v>
      </c>
      <c r="J248" s="7" t="s">
        <v>21</v>
      </c>
      <c r="K248" s="12">
        <v>45523</v>
      </c>
      <c r="L248" s="5"/>
      <c r="M248" s="5"/>
      <c r="N248" s="7">
        <v>2024</v>
      </c>
      <c r="O248" s="13">
        <v>785</v>
      </c>
    </row>
    <row r="249" spans="1:15" ht="24.95" customHeight="1" x14ac:dyDescent="0.25">
      <c r="A249" s="10" t="s">
        <v>14</v>
      </c>
      <c r="B249" s="5" t="s">
        <v>15</v>
      </c>
      <c r="C249" s="6" t="s">
        <v>268</v>
      </c>
      <c r="D249" s="7" t="str">
        <f>"94096030302"</f>
        <v>94096030302</v>
      </c>
      <c r="E249" s="11">
        <v>4550</v>
      </c>
      <c r="F249" s="7" t="s">
        <v>17</v>
      </c>
      <c r="G249" s="5" t="s">
        <v>18</v>
      </c>
      <c r="H249" s="21" t="s">
        <v>19</v>
      </c>
      <c r="I249" s="22" t="s">
        <v>62</v>
      </c>
      <c r="J249" s="7" t="s">
        <v>21</v>
      </c>
      <c r="K249" s="12">
        <v>45524</v>
      </c>
      <c r="L249" s="5"/>
      <c r="M249" s="5"/>
      <c r="N249" s="7">
        <v>2024</v>
      </c>
      <c r="O249" s="13">
        <v>801</v>
      </c>
    </row>
    <row r="250" spans="1:15" ht="24.95" customHeight="1" x14ac:dyDescent="0.25">
      <c r="A250" s="10" t="s">
        <v>14</v>
      </c>
      <c r="B250" s="5" t="s">
        <v>15</v>
      </c>
      <c r="C250" s="6" t="s">
        <v>269</v>
      </c>
      <c r="D250" s="7" t="str">
        <f>"91043070936"</f>
        <v>91043070936</v>
      </c>
      <c r="E250" s="11">
        <v>5000</v>
      </c>
      <c r="F250" s="7" t="s">
        <v>17</v>
      </c>
      <c r="G250" s="5" t="s">
        <v>18</v>
      </c>
      <c r="H250" s="21" t="s">
        <v>19</v>
      </c>
      <c r="I250" s="22" t="s">
        <v>62</v>
      </c>
      <c r="J250" s="7" t="s">
        <v>21</v>
      </c>
      <c r="K250" s="12">
        <v>45524</v>
      </c>
      <c r="L250" s="5"/>
      <c r="M250" s="5"/>
      <c r="N250" s="7">
        <v>2024</v>
      </c>
      <c r="O250" s="13">
        <v>800</v>
      </c>
    </row>
    <row r="251" spans="1:15" ht="24.95" customHeight="1" x14ac:dyDescent="0.25">
      <c r="A251" s="10" t="s">
        <v>14</v>
      </c>
      <c r="B251" s="5" t="s">
        <v>15</v>
      </c>
      <c r="C251" s="6" t="s">
        <v>270</v>
      </c>
      <c r="D251" s="7" t="str">
        <f>"90001340935"</f>
        <v>90001340935</v>
      </c>
      <c r="E251" s="11">
        <v>3430</v>
      </c>
      <c r="F251" s="7" t="s">
        <v>17</v>
      </c>
      <c r="G251" s="5" t="s">
        <v>18</v>
      </c>
      <c r="H251" s="21" t="s">
        <v>19</v>
      </c>
      <c r="I251" s="22" t="s">
        <v>62</v>
      </c>
      <c r="J251" s="7" t="s">
        <v>21</v>
      </c>
      <c r="K251" s="12">
        <v>45524</v>
      </c>
      <c r="L251" s="5"/>
      <c r="M251" s="5"/>
      <c r="N251" s="7">
        <v>2024</v>
      </c>
      <c r="O251" s="13">
        <v>799</v>
      </c>
    </row>
    <row r="252" spans="1:15" ht="24.95" customHeight="1" x14ac:dyDescent="0.25">
      <c r="A252" s="10" t="s">
        <v>14</v>
      </c>
      <c r="B252" s="5" t="s">
        <v>15</v>
      </c>
      <c r="C252" s="6" t="s">
        <v>271</v>
      </c>
      <c r="D252" s="7" t="str">
        <f>"93020650300"</f>
        <v>93020650300</v>
      </c>
      <c r="E252" s="11">
        <v>5000</v>
      </c>
      <c r="F252" s="7" t="s">
        <v>17</v>
      </c>
      <c r="G252" s="5" t="s">
        <v>18</v>
      </c>
      <c r="H252" s="21" t="s">
        <v>19</v>
      </c>
      <c r="I252" s="22" t="s">
        <v>62</v>
      </c>
      <c r="J252" s="7" t="s">
        <v>21</v>
      </c>
      <c r="K252" s="12">
        <v>45524</v>
      </c>
      <c r="L252" s="5"/>
      <c r="M252" s="5"/>
      <c r="N252" s="7">
        <v>2024</v>
      </c>
      <c r="O252" s="13">
        <v>798</v>
      </c>
    </row>
    <row r="253" spans="1:15" ht="24.95" customHeight="1" x14ac:dyDescent="0.25">
      <c r="A253" s="10" t="s">
        <v>14</v>
      </c>
      <c r="B253" s="5" t="s">
        <v>15</v>
      </c>
      <c r="C253" s="6" t="s">
        <v>272</v>
      </c>
      <c r="D253" s="7" t="str">
        <f>"01158280931"</f>
        <v>01158280931</v>
      </c>
      <c r="E253" s="11">
        <v>3272.98</v>
      </c>
      <c r="F253" s="7" t="s">
        <v>17</v>
      </c>
      <c r="G253" s="5" t="s">
        <v>18</v>
      </c>
      <c r="H253" s="21" t="s">
        <v>19</v>
      </c>
      <c r="I253" s="22" t="s">
        <v>62</v>
      </c>
      <c r="J253" s="7" t="s">
        <v>21</v>
      </c>
      <c r="K253" s="12">
        <v>45524</v>
      </c>
      <c r="L253" s="5"/>
      <c r="M253" s="5"/>
      <c r="N253" s="7">
        <v>2024</v>
      </c>
      <c r="O253" s="13">
        <v>796</v>
      </c>
    </row>
    <row r="254" spans="1:15" ht="24.95" customHeight="1" x14ac:dyDescent="0.25">
      <c r="A254" s="10" t="s">
        <v>14</v>
      </c>
      <c r="B254" s="5" t="s">
        <v>15</v>
      </c>
      <c r="C254" s="6" t="s">
        <v>273</v>
      </c>
      <c r="D254" s="7" t="str">
        <f>"90010580935"</f>
        <v>90010580935</v>
      </c>
      <c r="E254" s="11">
        <v>4567.5</v>
      </c>
      <c r="F254" s="7" t="s">
        <v>17</v>
      </c>
      <c r="G254" s="5" t="s">
        <v>18</v>
      </c>
      <c r="H254" s="21" t="s">
        <v>19</v>
      </c>
      <c r="I254" s="22" t="s">
        <v>62</v>
      </c>
      <c r="J254" s="7" t="s">
        <v>21</v>
      </c>
      <c r="K254" s="12">
        <v>45524</v>
      </c>
      <c r="L254" s="5"/>
      <c r="M254" s="5"/>
      <c r="N254" s="7">
        <v>2024</v>
      </c>
      <c r="O254" s="13">
        <v>794</v>
      </c>
    </row>
    <row r="255" spans="1:15" ht="24.95" customHeight="1" x14ac:dyDescent="0.25">
      <c r="A255" s="10" t="s">
        <v>14</v>
      </c>
      <c r="B255" s="5" t="s">
        <v>15</v>
      </c>
      <c r="C255" s="6" t="s">
        <v>274</v>
      </c>
      <c r="D255" s="7" t="str">
        <f>"91085830932"</f>
        <v>91085830932</v>
      </c>
      <c r="E255" s="11">
        <v>4900</v>
      </c>
      <c r="F255" s="7" t="s">
        <v>17</v>
      </c>
      <c r="G255" s="5" t="s">
        <v>18</v>
      </c>
      <c r="H255" s="21" t="s">
        <v>19</v>
      </c>
      <c r="I255" s="22" t="s">
        <v>62</v>
      </c>
      <c r="J255" s="7" t="s">
        <v>21</v>
      </c>
      <c r="K255" s="12">
        <v>45525</v>
      </c>
      <c r="L255" s="5"/>
      <c r="M255" s="5"/>
      <c r="N255" s="7">
        <v>2024</v>
      </c>
      <c r="O255" s="13">
        <v>818</v>
      </c>
    </row>
    <row r="256" spans="1:15" ht="24.95" customHeight="1" x14ac:dyDescent="0.25">
      <c r="A256" s="10" t="s">
        <v>14</v>
      </c>
      <c r="B256" s="5" t="s">
        <v>15</v>
      </c>
      <c r="C256" s="6" t="s">
        <v>275</v>
      </c>
      <c r="D256" s="7" t="str">
        <f>"80016270938"</f>
        <v>80016270938</v>
      </c>
      <c r="E256" s="11">
        <v>5000</v>
      </c>
      <c r="F256" s="7" t="s">
        <v>17</v>
      </c>
      <c r="G256" s="5" t="s">
        <v>18</v>
      </c>
      <c r="H256" s="21" t="s">
        <v>19</v>
      </c>
      <c r="I256" s="22" t="s">
        <v>62</v>
      </c>
      <c r="J256" s="7" t="s">
        <v>21</v>
      </c>
      <c r="K256" s="12">
        <v>45525</v>
      </c>
      <c r="L256" s="5"/>
      <c r="M256" s="5"/>
      <c r="N256" s="7">
        <v>2024</v>
      </c>
      <c r="O256" s="13">
        <v>817</v>
      </c>
    </row>
    <row r="257" spans="1:15" ht="24.95" customHeight="1" x14ac:dyDescent="0.25">
      <c r="A257" s="10" t="s">
        <v>14</v>
      </c>
      <c r="B257" s="5" t="s">
        <v>15</v>
      </c>
      <c r="C257" s="6" t="s">
        <v>276</v>
      </c>
      <c r="D257" s="7" t="str">
        <f>"81003610300"</f>
        <v>81003610300</v>
      </c>
      <c r="E257" s="11">
        <v>3910.2</v>
      </c>
      <c r="F257" s="7" t="s">
        <v>17</v>
      </c>
      <c r="G257" s="5" t="s">
        <v>18</v>
      </c>
      <c r="H257" s="21" t="s">
        <v>19</v>
      </c>
      <c r="I257" s="22" t="s">
        <v>62</v>
      </c>
      <c r="J257" s="7" t="s">
        <v>21</v>
      </c>
      <c r="K257" s="12">
        <v>45525</v>
      </c>
      <c r="L257" s="5"/>
      <c r="M257" s="5"/>
      <c r="N257" s="7">
        <v>2024</v>
      </c>
      <c r="O257" s="13">
        <v>809</v>
      </c>
    </row>
    <row r="258" spans="1:15" ht="24.95" customHeight="1" x14ac:dyDescent="0.25">
      <c r="A258" s="10" t="s">
        <v>14</v>
      </c>
      <c r="B258" s="5" t="s">
        <v>15</v>
      </c>
      <c r="C258" s="6" t="s">
        <v>277</v>
      </c>
      <c r="D258" s="7" t="str">
        <f>"91013350938"</f>
        <v>91013350938</v>
      </c>
      <c r="E258" s="11">
        <v>5000</v>
      </c>
      <c r="F258" s="7" t="s">
        <v>17</v>
      </c>
      <c r="G258" s="5" t="s">
        <v>18</v>
      </c>
      <c r="H258" s="21" t="s">
        <v>19</v>
      </c>
      <c r="I258" s="22" t="s">
        <v>62</v>
      </c>
      <c r="J258" s="7" t="s">
        <v>21</v>
      </c>
      <c r="K258" s="12">
        <v>45525</v>
      </c>
      <c r="L258" s="5"/>
      <c r="M258" s="5"/>
      <c r="N258" s="7">
        <v>2024</v>
      </c>
      <c r="O258" s="13">
        <v>808</v>
      </c>
    </row>
    <row r="259" spans="1:15" ht="24.95" customHeight="1" x14ac:dyDescent="0.25">
      <c r="A259" s="10" t="s">
        <v>14</v>
      </c>
      <c r="B259" s="5" t="s">
        <v>15</v>
      </c>
      <c r="C259" s="6" t="s">
        <v>278</v>
      </c>
      <c r="D259" s="7" t="str">
        <f>"81005610936"</f>
        <v>81005610936</v>
      </c>
      <c r="E259" s="11">
        <v>5000</v>
      </c>
      <c r="F259" s="7" t="s">
        <v>17</v>
      </c>
      <c r="G259" s="5" t="s">
        <v>18</v>
      </c>
      <c r="H259" s="21" t="s">
        <v>19</v>
      </c>
      <c r="I259" s="22" t="s">
        <v>62</v>
      </c>
      <c r="J259" s="7" t="s">
        <v>21</v>
      </c>
      <c r="K259" s="12">
        <v>45525</v>
      </c>
      <c r="L259" s="5"/>
      <c r="M259" s="5"/>
      <c r="N259" s="7">
        <v>2024</v>
      </c>
      <c r="O259" s="13">
        <v>806</v>
      </c>
    </row>
    <row r="260" spans="1:15" ht="24.95" customHeight="1" x14ac:dyDescent="0.25">
      <c r="A260" s="10" t="s">
        <v>14</v>
      </c>
      <c r="B260" s="5" t="s">
        <v>15</v>
      </c>
      <c r="C260" s="6" t="s">
        <v>279</v>
      </c>
      <c r="D260" s="7" t="str">
        <f>"90168350321"</f>
        <v>90168350321</v>
      </c>
      <c r="E260" s="11">
        <v>3150</v>
      </c>
      <c r="F260" s="7" t="s">
        <v>17</v>
      </c>
      <c r="G260" s="5" t="s">
        <v>18</v>
      </c>
      <c r="H260" s="21" t="s">
        <v>19</v>
      </c>
      <c r="I260" s="22" t="s">
        <v>62</v>
      </c>
      <c r="J260" s="7" t="s">
        <v>21</v>
      </c>
      <c r="K260" s="12">
        <v>45525</v>
      </c>
      <c r="L260" s="5"/>
      <c r="M260" s="5"/>
      <c r="N260" s="7">
        <v>2024</v>
      </c>
      <c r="O260" s="13">
        <v>805</v>
      </c>
    </row>
    <row r="261" spans="1:15" ht="24.95" customHeight="1" x14ac:dyDescent="0.25">
      <c r="A261" s="10" t="s">
        <v>14</v>
      </c>
      <c r="B261" s="5" t="s">
        <v>15</v>
      </c>
      <c r="C261" s="6" t="s">
        <v>280</v>
      </c>
      <c r="D261" s="7" t="str">
        <f>"01138120934"</f>
        <v>01138120934</v>
      </c>
      <c r="E261" s="11">
        <v>5000</v>
      </c>
      <c r="F261" s="7" t="s">
        <v>17</v>
      </c>
      <c r="G261" s="5" t="s">
        <v>18</v>
      </c>
      <c r="H261" s="21" t="s">
        <v>19</v>
      </c>
      <c r="I261" s="22" t="s">
        <v>62</v>
      </c>
      <c r="J261" s="7" t="s">
        <v>21</v>
      </c>
      <c r="K261" s="12">
        <v>45525</v>
      </c>
      <c r="L261" s="5"/>
      <c r="M261" s="5"/>
      <c r="N261" s="7">
        <v>2024</v>
      </c>
      <c r="O261" s="13">
        <v>804</v>
      </c>
    </row>
    <row r="262" spans="1:15" ht="24.95" customHeight="1" x14ac:dyDescent="0.25">
      <c r="A262" s="10" t="s">
        <v>14</v>
      </c>
      <c r="B262" s="5" t="s">
        <v>15</v>
      </c>
      <c r="C262" s="6" t="s">
        <v>281</v>
      </c>
      <c r="D262" s="7" t="str">
        <f>"81001440304"</f>
        <v>81001440304</v>
      </c>
      <c r="E262" s="11">
        <v>5000</v>
      </c>
      <c r="F262" s="7" t="s">
        <v>17</v>
      </c>
      <c r="G262" s="5" t="s">
        <v>18</v>
      </c>
      <c r="H262" s="21" t="s">
        <v>19</v>
      </c>
      <c r="I262" s="22" t="s">
        <v>62</v>
      </c>
      <c r="J262" s="7" t="s">
        <v>21</v>
      </c>
      <c r="K262" s="12">
        <v>45526</v>
      </c>
      <c r="L262" s="5"/>
      <c r="M262" s="5"/>
      <c r="N262" s="7">
        <v>2024</v>
      </c>
      <c r="O262" s="13">
        <v>824</v>
      </c>
    </row>
    <row r="263" spans="1:15" ht="24.95" customHeight="1" x14ac:dyDescent="0.25">
      <c r="A263" s="10" t="s">
        <v>14</v>
      </c>
      <c r="B263" s="5" t="s">
        <v>15</v>
      </c>
      <c r="C263" s="6" t="s">
        <v>282</v>
      </c>
      <c r="D263" s="7" t="str">
        <f>"94055840303"</f>
        <v>94055840303</v>
      </c>
      <c r="E263" s="11">
        <v>5000</v>
      </c>
      <c r="F263" s="7" t="s">
        <v>17</v>
      </c>
      <c r="G263" s="5" t="s">
        <v>18</v>
      </c>
      <c r="H263" s="21" t="s">
        <v>19</v>
      </c>
      <c r="I263" s="22" t="s">
        <v>62</v>
      </c>
      <c r="J263" s="7" t="s">
        <v>21</v>
      </c>
      <c r="K263" s="12">
        <v>45526</v>
      </c>
      <c r="L263" s="5"/>
      <c r="M263" s="5"/>
      <c r="N263" s="7">
        <v>2024</v>
      </c>
      <c r="O263" s="13">
        <v>823</v>
      </c>
    </row>
    <row r="264" spans="1:15" ht="24.95" customHeight="1" x14ac:dyDescent="0.25">
      <c r="A264" s="10" t="s">
        <v>14</v>
      </c>
      <c r="B264" s="5" t="s">
        <v>15</v>
      </c>
      <c r="C264" s="6" t="s">
        <v>283</v>
      </c>
      <c r="D264" s="7" t="str">
        <f>"00999570328"</f>
        <v>00999570328</v>
      </c>
      <c r="E264" s="11">
        <v>5000</v>
      </c>
      <c r="F264" s="7" t="s">
        <v>17</v>
      </c>
      <c r="G264" s="5" t="s">
        <v>18</v>
      </c>
      <c r="H264" s="21" t="s">
        <v>19</v>
      </c>
      <c r="I264" s="22" t="s">
        <v>62</v>
      </c>
      <c r="J264" s="7" t="s">
        <v>21</v>
      </c>
      <c r="K264" s="12">
        <v>45526</v>
      </c>
      <c r="L264" s="5"/>
      <c r="M264" s="5"/>
      <c r="N264" s="7">
        <v>2024</v>
      </c>
      <c r="O264" s="13">
        <v>822</v>
      </c>
    </row>
    <row r="265" spans="1:15" ht="24.95" customHeight="1" x14ac:dyDescent="0.25">
      <c r="A265" s="10" t="s">
        <v>14</v>
      </c>
      <c r="B265" s="5" t="s">
        <v>15</v>
      </c>
      <c r="C265" s="6" t="s">
        <v>284</v>
      </c>
      <c r="D265" s="7" t="str">
        <f>"90000080938"</f>
        <v>90000080938</v>
      </c>
      <c r="E265" s="11">
        <v>4129.3</v>
      </c>
      <c r="F265" s="7" t="s">
        <v>17</v>
      </c>
      <c r="G265" s="5" t="s">
        <v>18</v>
      </c>
      <c r="H265" s="21" t="s">
        <v>19</v>
      </c>
      <c r="I265" s="22" t="s">
        <v>62</v>
      </c>
      <c r="J265" s="7" t="s">
        <v>21</v>
      </c>
      <c r="K265" s="12">
        <v>45526</v>
      </c>
      <c r="L265" s="5"/>
      <c r="M265" s="5"/>
      <c r="N265" s="7">
        <v>2024</v>
      </c>
      <c r="O265" s="13">
        <v>820</v>
      </c>
    </row>
    <row r="266" spans="1:15" ht="24.95" customHeight="1" x14ac:dyDescent="0.25">
      <c r="A266" s="10" t="s">
        <v>14</v>
      </c>
      <c r="B266" s="5" t="s">
        <v>15</v>
      </c>
      <c r="C266" s="6" t="s">
        <v>285</v>
      </c>
      <c r="D266" s="7" t="str">
        <f>"90003040301"</f>
        <v>90003040301</v>
      </c>
      <c r="E266" s="11">
        <v>5000</v>
      </c>
      <c r="F266" s="7" t="s">
        <v>17</v>
      </c>
      <c r="G266" s="5" t="s">
        <v>18</v>
      </c>
      <c r="H266" s="21" t="s">
        <v>19</v>
      </c>
      <c r="I266" s="22" t="s">
        <v>62</v>
      </c>
      <c r="J266" s="7" t="s">
        <v>21</v>
      </c>
      <c r="K266" s="12">
        <v>45526</v>
      </c>
      <c r="L266" s="5"/>
      <c r="M266" s="5"/>
      <c r="N266" s="7">
        <v>2024</v>
      </c>
      <c r="O266" s="13">
        <v>819</v>
      </c>
    </row>
    <row r="267" spans="1:15" ht="24.95" customHeight="1" x14ac:dyDescent="0.25">
      <c r="A267" s="10" t="s">
        <v>14</v>
      </c>
      <c r="B267" s="5" t="s">
        <v>15</v>
      </c>
      <c r="C267" s="6" t="s">
        <v>286</v>
      </c>
      <c r="D267" s="7" t="str">
        <f>"91003110938"</f>
        <v>91003110938</v>
      </c>
      <c r="E267" s="11">
        <v>4340</v>
      </c>
      <c r="F267" s="7" t="s">
        <v>17</v>
      </c>
      <c r="G267" s="5" t="s">
        <v>18</v>
      </c>
      <c r="H267" s="21" t="s">
        <v>19</v>
      </c>
      <c r="I267" s="22" t="s">
        <v>62</v>
      </c>
      <c r="J267" s="7" t="s">
        <v>21</v>
      </c>
      <c r="K267" s="12">
        <v>45527</v>
      </c>
      <c r="L267" s="5"/>
      <c r="M267" s="5"/>
      <c r="N267" s="7">
        <v>2024</v>
      </c>
      <c r="O267" s="13">
        <v>825</v>
      </c>
    </row>
    <row r="268" spans="1:15" ht="24.95" customHeight="1" x14ac:dyDescent="0.25">
      <c r="A268" s="10" t="s">
        <v>14</v>
      </c>
      <c r="B268" s="5" t="s">
        <v>15</v>
      </c>
      <c r="C268" s="6" t="s">
        <v>287</v>
      </c>
      <c r="D268" s="7" t="str">
        <f>"91043800936"</f>
        <v>91043800936</v>
      </c>
      <c r="E268" s="11">
        <v>5000</v>
      </c>
      <c r="F268" s="7" t="s">
        <v>17</v>
      </c>
      <c r="G268" s="5" t="s">
        <v>18</v>
      </c>
      <c r="H268" s="21" t="s">
        <v>19</v>
      </c>
      <c r="I268" s="22" t="s">
        <v>62</v>
      </c>
      <c r="J268" s="7" t="s">
        <v>21</v>
      </c>
      <c r="K268" s="12">
        <v>45527</v>
      </c>
      <c r="L268" s="5"/>
      <c r="M268" s="5"/>
      <c r="N268" s="7">
        <v>2024</v>
      </c>
      <c r="O268" s="13">
        <v>826</v>
      </c>
    </row>
    <row r="269" spans="1:15" ht="24.95" customHeight="1" x14ac:dyDescent="0.25">
      <c r="A269" s="10" t="s">
        <v>14</v>
      </c>
      <c r="B269" s="5" t="s">
        <v>15</v>
      </c>
      <c r="C269" s="6" t="s">
        <v>288</v>
      </c>
      <c r="D269" s="7" t="str">
        <f>"91103870936"</f>
        <v>91103870936</v>
      </c>
      <c r="E269" s="11">
        <v>3909.5</v>
      </c>
      <c r="F269" s="7" t="s">
        <v>17</v>
      </c>
      <c r="G269" s="5" t="s">
        <v>18</v>
      </c>
      <c r="H269" s="21" t="s">
        <v>19</v>
      </c>
      <c r="I269" s="22" t="s">
        <v>62</v>
      </c>
      <c r="J269" s="7" t="s">
        <v>21</v>
      </c>
      <c r="K269" s="12">
        <v>45527</v>
      </c>
      <c r="L269" s="5"/>
      <c r="M269" s="5"/>
      <c r="N269" s="7">
        <v>2024</v>
      </c>
      <c r="O269" s="13">
        <v>827</v>
      </c>
    </row>
    <row r="270" spans="1:15" ht="24.95" customHeight="1" x14ac:dyDescent="0.25">
      <c r="A270" s="10" t="s">
        <v>14</v>
      </c>
      <c r="B270" s="5" t="s">
        <v>15</v>
      </c>
      <c r="C270" s="6" t="s">
        <v>289</v>
      </c>
      <c r="D270" s="7" t="str">
        <f>"91100380939"</f>
        <v>91100380939</v>
      </c>
      <c r="E270" s="11">
        <v>5000</v>
      </c>
      <c r="F270" s="7" t="s">
        <v>17</v>
      </c>
      <c r="G270" s="5" t="s">
        <v>18</v>
      </c>
      <c r="H270" s="21" t="s">
        <v>19</v>
      </c>
      <c r="I270" s="22" t="s">
        <v>62</v>
      </c>
      <c r="J270" s="7" t="s">
        <v>21</v>
      </c>
      <c r="K270" s="12">
        <v>45530</v>
      </c>
      <c r="L270" s="5"/>
      <c r="M270" s="5"/>
      <c r="N270" s="7">
        <v>2024</v>
      </c>
      <c r="O270" s="13">
        <v>837</v>
      </c>
    </row>
    <row r="271" spans="1:15" ht="24.95" customHeight="1" x14ac:dyDescent="0.25">
      <c r="A271" s="10" t="s">
        <v>14</v>
      </c>
      <c r="B271" s="5" t="s">
        <v>15</v>
      </c>
      <c r="C271" s="6" t="s">
        <v>290</v>
      </c>
      <c r="D271" s="7" t="str">
        <f>"81008100315"</f>
        <v>81008100315</v>
      </c>
      <c r="E271" s="11">
        <v>4002.6</v>
      </c>
      <c r="F271" s="7" t="s">
        <v>17</v>
      </c>
      <c r="G271" s="5" t="s">
        <v>18</v>
      </c>
      <c r="H271" s="21" t="s">
        <v>19</v>
      </c>
      <c r="I271" s="22" t="s">
        <v>62</v>
      </c>
      <c r="J271" s="7" t="s">
        <v>21</v>
      </c>
      <c r="K271" s="12">
        <v>45530</v>
      </c>
      <c r="L271" s="5"/>
      <c r="M271" s="5"/>
      <c r="N271" s="7">
        <v>2024</v>
      </c>
      <c r="O271" s="13">
        <v>833</v>
      </c>
    </row>
    <row r="272" spans="1:15" ht="24.95" customHeight="1" x14ac:dyDescent="0.25">
      <c r="A272" s="10" t="s">
        <v>14</v>
      </c>
      <c r="B272" s="5" t="s">
        <v>15</v>
      </c>
      <c r="C272" s="6" t="s">
        <v>291</v>
      </c>
      <c r="D272" s="7" t="str">
        <f>"01496550300"</f>
        <v>01496550300</v>
      </c>
      <c r="E272" s="11">
        <v>5000</v>
      </c>
      <c r="F272" s="7" t="s">
        <v>17</v>
      </c>
      <c r="G272" s="5" t="s">
        <v>18</v>
      </c>
      <c r="H272" s="21" t="s">
        <v>19</v>
      </c>
      <c r="I272" s="22" t="s">
        <v>62</v>
      </c>
      <c r="J272" s="7" t="s">
        <v>21</v>
      </c>
      <c r="K272" s="12">
        <v>45530</v>
      </c>
      <c r="L272" s="5"/>
      <c r="M272" s="5"/>
      <c r="N272" s="7">
        <v>2024</v>
      </c>
      <c r="O272" s="13">
        <v>831</v>
      </c>
    </row>
    <row r="273" spans="1:15" ht="24.95" customHeight="1" x14ac:dyDescent="0.25">
      <c r="A273" s="10" t="s">
        <v>14</v>
      </c>
      <c r="B273" s="5" t="s">
        <v>15</v>
      </c>
      <c r="C273" s="6" t="s">
        <v>292</v>
      </c>
      <c r="D273" s="7" t="str">
        <f>"80010510305"</f>
        <v>80010510305</v>
      </c>
      <c r="E273" s="11">
        <v>5000</v>
      </c>
      <c r="F273" s="7" t="s">
        <v>17</v>
      </c>
      <c r="G273" s="5" t="s">
        <v>18</v>
      </c>
      <c r="H273" s="21" t="s">
        <v>19</v>
      </c>
      <c r="I273" s="22" t="s">
        <v>62</v>
      </c>
      <c r="J273" s="7" t="s">
        <v>21</v>
      </c>
      <c r="K273" s="12">
        <v>45530</v>
      </c>
      <c r="L273" s="5"/>
      <c r="M273" s="5"/>
      <c r="N273" s="7">
        <v>2024</v>
      </c>
      <c r="O273" s="13">
        <v>829</v>
      </c>
    </row>
    <row r="274" spans="1:15" ht="24.95" customHeight="1" x14ac:dyDescent="0.25">
      <c r="A274" s="10" t="s">
        <v>14</v>
      </c>
      <c r="B274" s="5" t="s">
        <v>15</v>
      </c>
      <c r="C274" s="6" t="s">
        <v>293</v>
      </c>
      <c r="D274" s="7" t="str">
        <f>"91009430934"</f>
        <v>91009430934</v>
      </c>
      <c r="E274" s="11">
        <v>4900</v>
      </c>
      <c r="F274" s="7" t="s">
        <v>17</v>
      </c>
      <c r="G274" s="5" t="s">
        <v>18</v>
      </c>
      <c r="H274" s="21" t="s">
        <v>19</v>
      </c>
      <c r="I274" s="22" t="s">
        <v>62</v>
      </c>
      <c r="J274" s="7" t="s">
        <v>21</v>
      </c>
      <c r="K274" s="12">
        <v>45530</v>
      </c>
      <c r="L274" s="5"/>
      <c r="M274" s="5"/>
      <c r="N274" s="7">
        <v>2024</v>
      </c>
      <c r="O274" s="13">
        <v>832</v>
      </c>
    </row>
    <row r="275" spans="1:15" ht="24.95" customHeight="1" x14ac:dyDescent="0.25">
      <c r="A275" s="10" t="s">
        <v>14</v>
      </c>
      <c r="B275" s="5" t="s">
        <v>15</v>
      </c>
      <c r="C275" s="6" t="s">
        <v>294</v>
      </c>
      <c r="D275" s="7" t="str">
        <f>"80023560305"</f>
        <v>80023560305</v>
      </c>
      <c r="E275" s="11">
        <v>5000</v>
      </c>
      <c r="F275" s="7" t="s">
        <v>17</v>
      </c>
      <c r="G275" s="5" t="s">
        <v>18</v>
      </c>
      <c r="H275" s="21" t="s">
        <v>19</v>
      </c>
      <c r="I275" s="22" t="s">
        <v>62</v>
      </c>
      <c r="J275" s="7" t="s">
        <v>21</v>
      </c>
      <c r="K275" s="12">
        <v>45530</v>
      </c>
      <c r="L275" s="5"/>
      <c r="M275" s="5"/>
      <c r="N275" s="7">
        <v>2024</v>
      </c>
      <c r="O275" s="13">
        <v>828</v>
      </c>
    </row>
    <row r="276" spans="1:15" ht="24.95" customHeight="1" x14ac:dyDescent="0.25">
      <c r="A276" s="10" t="s">
        <v>14</v>
      </c>
      <c r="B276" s="5" t="s">
        <v>15</v>
      </c>
      <c r="C276" s="6" t="s">
        <v>295</v>
      </c>
      <c r="D276" s="7" t="str">
        <f>"94033580302"</f>
        <v>94033580302</v>
      </c>
      <c r="E276" s="11">
        <v>5000</v>
      </c>
      <c r="F276" s="7" t="s">
        <v>17</v>
      </c>
      <c r="G276" s="5" t="s">
        <v>18</v>
      </c>
      <c r="H276" s="21" t="s">
        <v>19</v>
      </c>
      <c r="I276" s="22" t="s">
        <v>62</v>
      </c>
      <c r="J276" s="7" t="s">
        <v>21</v>
      </c>
      <c r="K276" s="12">
        <v>45531</v>
      </c>
      <c r="L276" s="5"/>
      <c r="M276" s="5"/>
      <c r="N276" s="7">
        <v>2024</v>
      </c>
      <c r="O276" s="13">
        <v>839</v>
      </c>
    </row>
    <row r="277" spans="1:15" ht="24.95" customHeight="1" x14ac:dyDescent="0.25">
      <c r="A277" s="10" t="s">
        <v>14</v>
      </c>
      <c r="B277" s="5" t="s">
        <v>15</v>
      </c>
      <c r="C277" s="6" t="s">
        <v>296</v>
      </c>
      <c r="D277" s="7" t="str">
        <f>"01368750939"</f>
        <v>01368750939</v>
      </c>
      <c r="E277" s="11">
        <v>5000</v>
      </c>
      <c r="F277" s="7" t="s">
        <v>17</v>
      </c>
      <c r="G277" s="5" t="s">
        <v>18</v>
      </c>
      <c r="H277" s="21" t="s">
        <v>19</v>
      </c>
      <c r="I277" s="22" t="s">
        <v>62</v>
      </c>
      <c r="J277" s="7" t="s">
        <v>21</v>
      </c>
      <c r="K277" s="12">
        <v>45532</v>
      </c>
      <c r="L277" s="5"/>
      <c r="M277" s="5"/>
      <c r="N277" s="7">
        <v>2024</v>
      </c>
      <c r="O277" s="13">
        <v>858</v>
      </c>
    </row>
    <row r="278" spans="1:15" ht="24.95" customHeight="1" x14ac:dyDescent="0.25">
      <c r="A278" s="10" t="s">
        <v>14</v>
      </c>
      <c r="B278" s="5" t="s">
        <v>15</v>
      </c>
      <c r="C278" s="6" t="s">
        <v>297</v>
      </c>
      <c r="D278" s="7" t="str">
        <f>"92003920300"</f>
        <v>92003920300</v>
      </c>
      <c r="E278" s="11">
        <v>5000</v>
      </c>
      <c r="F278" s="7" t="s">
        <v>17</v>
      </c>
      <c r="G278" s="5" t="s">
        <v>18</v>
      </c>
      <c r="H278" s="21" t="s">
        <v>19</v>
      </c>
      <c r="I278" s="22" t="s">
        <v>62</v>
      </c>
      <c r="J278" s="7" t="s">
        <v>21</v>
      </c>
      <c r="K278" s="12">
        <v>45532</v>
      </c>
      <c r="L278" s="5"/>
      <c r="M278" s="5"/>
      <c r="N278" s="7">
        <v>2024</v>
      </c>
      <c r="O278" s="13">
        <v>857</v>
      </c>
    </row>
    <row r="279" spans="1:15" ht="24.95" customHeight="1" x14ac:dyDescent="0.25">
      <c r="A279" s="10" t="s">
        <v>14</v>
      </c>
      <c r="B279" s="5" t="s">
        <v>15</v>
      </c>
      <c r="C279" s="6" t="s">
        <v>298</v>
      </c>
      <c r="D279" s="7" t="str">
        <f>"80026000325"</f>
        <v>80026000325</v>
      </c>
      <c r="E279" s="11">
        <v>5000</v>
      </c>
      <c r="F279" s="7" t="s">
        <v>17</v>
      </c>
      <c r="G279" s="5" t="s">
        <v>18</v>
      </c>
      <c r="H279" s="21" t="s">
        <v>19</v>
      </c>
      <c r="I279" s="22" t="s">
        <v>62</v>
      </c>
      <c r="J279" s="7" t="s">
        <v>21</v>
      </c>
      <c r="K279" s="12">
        <v>45532</v>
      </c>
      <c r="L279" s="5"/>
      <c r="M279" s="5"/>
      <c r="N279" s="7">
        <v>2024</v>
      </c>
      <c r="O279" s="13">
        <v>855</v>
      </c>
    </row>
    <row r="280" spans="1:15" ht="24.95" customHeight="1" x14ac:dyDescent="0.25">
      <c r="A280" s="10" t="s">
        <v>14</v>
      </c>
      <c r="B280" s="5" t="s">
        <v>15</v>
      </c>
      <c r="C280" s="6" t="s">
        <v>299</v>
      </c>
      <c r="D280" s="7" t="str">
        <f>"91102040937"</f>
        <v>91102040937</v>
      </c>
      <c r="E280" s="11">
        <v>3496.46</v>
      </c>
      <c r="F280" s="7" t="s">
        <v>17</v>
      </c>
      <c r="G280" s="5" t="s">
        <v>18</v>
      </c>
      <c r="H280" s="21" t="s">
        <v>19</v>
      </c>
      <c r="I280" s="22" t="s">
        <v>62</v>
      </c>
      <c r="J280" s="7" t="s">
        <v>21</v>
      </c>
      <c r="K280" s="12">
        <v>45532</v>
      </c>
      <c r="L280" s="5"/>
      <c r="M280" s="5"/>
      <c r="N280" s="7">
        <v>2024</v>
      </c>
      <c r="O280" s="13">
        <v>854</v>
      </c>
    </row>
    <row r="281" spans="1:15" ht="24.95" customHeight="1" x14ac:dyDescent="0.25">
      <c r="A281" s="10" t="s">
        <v>14</v>
      </c>
      <c r="B281" s="5" t="s">
        <v>15</v>
      </c>
      <c r="C281" s="6" t="s">
        <v>300</v>
      </c>
      <c r="D281" s="7" t="str">
        <f>"94098000303"</f>
        <v>94098000303</v>
      </c>
      <c r="E281" s="11">
        <v>4398.1000000000004</v>
      </c>
      <c r="F281" s="7" t="s">
        <v>17</v>
      </c>
      <c r="G281" s="5" t="s">
        <v>18</v>
      </c>
      <c r="H281" s="21" t="s">
        <v>19</v>
      </c>
      <c r="I281" s="22" t="s">
        <v>62</v>
      </c>
      <c r="J281" s="7" t="s">
        <v>21</v>
      </c>
      <c r="K281" s="12">
        <v>45532</v>
      </c>
      <c r="L281" s="5"/>
      <c r="M281" s="5"/>
      <c r="N281" s="7">
        <v>2024</v>
      </c>
      <c r="O281" s="13">
        <v>853</v>
      </c>
    </row>
    <row r="282" spans="1:15" ht="24.95" customHeight="1" x14ac:dyDescent="0.25">
      <c r="A282" s="10" t="s">
        <v>14</v>
      </c>
      <c r="B282" s="5" t="s">
        <v>15</v>
      </c>
      <c r="C282" s="6" t="s">
        <v>301</v>
      </c>
      <c r="D282" s="7" t="str">
        <f>"93024240306"</f>
        <v>93024240306</v>
      </c>
      <c r="E282" s="11">
        <v>5000</v>
      </c>
      <c r="F282" s="7" t="s">
        <v>17</v>
      </c>
      <c r="G282" s="5" t="s">
        <v>18</v>
      </c>
      <c r="H282" s="21" t="s">
        <v>19</v>
      </c>
      <c r="I282" s="22" t="s">
        <v>62</v>
      </c>
      <c r="J282" s="7" t="s">
        <v>21</v>
      </c>
      <c r="K282" s="12">
        <v>45532</v>
      </c>
      <c r="L282" s="5"/>
      <c r="M282" s="5"/>
      <c r="N282" s="7">
        <v>2024</v>
      </c>
      <c r="O282" s="13">
        <v>852</v>
      </c>
    </row>
    <row r="283" spans="1:15" ht="24.95" customHeight="1" x14ac:dyDescent="0.25">
      <c r="A283" s="10" t="s">
        <v>14</v>
      </c>
      <c r="B283" s="5" t="s">
        <v>15</v>
      </c>
      <c r="C283" s="6" t="s">
        <v>302</v>
      </c>
      <c r="D283" s="7" t="str">
        <f>"01780330930"</f>
        <v>01780330930</v>
      </c>
      <c r="E283" s="11">
        <v>5000</v>
      </c>
      <c r="F283" s="7" t="s">
        <v>17</v>
      </c>
      <c r="G283" s="5" t="s">
        <v>18</v>
      </c>
      <c r="H283" s="21" t="s">
        <v>19</v>
      </c>
      <c r="I283" s="22" t="s">
        <v>62</v>
      </c>
      <c r="J283" s="7" t="s">
        <v>21</v>
      </c>
      <c r="K283" s="12">
        <v>45532</v>
      </c>
      <c r="L283" s="5"/>
      <c r="M283" s="5"/>
      <c r="N283" s="7">
        <v>2024</v>
      </c>
      <c r="O283" s="13">
        <v>851</v>
      </c>
    </row>
    <row r="284" spans="1:15" ht="24.95" customHeight="1" thickBot="1" x14ac:dyDescent="0.3">
      <c r="A284" s="14" t="s">
        <v>14</v>
      </c>
      <c r="B284" s="15" t="s">
        <v>15</v>
      </c>
      <c r="C284" s="16" t="s">
        <v>303</v>
      </c>
      <c r="D284" s="17" t="str">
        <f>"94159140303"</f>
        <v>94159140303</v>
      </c>
      <c r="E284" s="18">
        <v>2310</v>
      </c>
      <c r="F284" s="17" t="s">
        <v>17</v>
      </c>
      <c r="G284" s="15" t="s">
        <v>18</v>
      </c>
      <c r="H284" s="23" t="s">
        <v>19</v>
      </c>
      <c r="I284" s="24" t="s">
        <v>62</v>
      </c>
      <c r="J284" s="17" t="s">
        <v>21</v>
      </c>
      <c r="K284" s="19">
        <v>45533</v>
      </c>
      <c r="L284" s="15"/>
      <c r="M284" s="15"/>
      <c r="N284" s="17">
        <v>2024</v>
      </c>
      <c r="O284" s="20">
        <v>861</v>
      </c>
    </row>
    <row r="285" spans="1:15" x14ac:dyDescent="0.25">
      <c r="G285" s="25"/>
    </row>
  </sheetData>
  <sortState xmlns:xlrd2="http://schemas.microsoft.com/office/spreadsheetml/2017/richdata2" ref="A2:O141">
    <sortCondition ref="K108:K141"/>
  </sortState>
  <printOptions horizontalCentered="1"/>
  <pageMargins left="0.11811023622047245" right="0.11811023622047245" top="0.55118110236220474" bottom="0.35433070866141736" header="0.31496062992125984" footer="0.31496062992125984"/>
  <pageSetup paperSize="8" scale="58" fitToHeight="0" orientation="landscape" r:id="rId1"/>
  <headerFooter>
    <oddHeader>&amp;R1° QUADRIMESTRE 2024 - TRASPARENZA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1° quadrimestre 2024</vt:lpstr>
      <vt:lpstr>'1° quadrimestre 2024'!Titoli_stampa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Cilli Stefania</dc:creator>
  <cp:lastModifiedBy>Cilli Stefania</cp:lastModifiedBy>
  <cp:lastPrinted>2024-05-03T12:05:26Z</cp:lastPrinted>
  <dcterms:created xsi:type="dcterms:W3CDTF">2024-05-03T11:33:35Z</dcterms:created>
  <dcterms:modified xsi:type="dcterms:W3CDTF">2024-09-03T14:21:59Z</dcterms:modified>
</cp:coreProperties>
</file>