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Affari Generali\Contributi\2025\TRASPARENZA\"/>
    </mc:Choice>
  </mc:AlternateContent>
  <xr:revisionPtr revIDLastSave="0" documentId="13_ncr:1_{08A7914C-F2B2-45F2-A53B-FDF0DD23D097}" xr6:coauthVersionLast="47" xr6:coauthVersionMax="47" xr10:uidLastSave="{00000000-0000-0000-0000-000000000000}"/>
  <bookViews>
    <workbookView xWindow="-120" yWindow="-120" windowWidth="29040" windowHeight="15840" xr2:uid="{A77ED2E7-31EF-4918-92B8-06747C7C392D}"/>
  </bookViews>
  <sheets>
    <sheet name="Anno-2025-TRASPARENZA" sheetId="1" r:id="rId1"/>
  </sheets>
  <definedNames>
    <definedName name="_xlnm.Print_Titles" localSheetId="0">'Anno-2025-TRASPARENZA'!$1:$1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D3" i="1"/>
  <c r="D2" i="1"/>
  <c r="D6" i="1"/>
  <c r="D7" i="1"/>
  <c r="D9" i="1"/>
  <c r="D8" i="1"/>
  <c r="D10" i="1"/>
  <c r="D11" i="1"/>
  <c r="D14" i="1"/>
  <c r="D13" i="1"/>
  <c r="D12" i="1"/>
  <c r="D16" i="1"/>
  <c r="D15" i="1"/>
  <c r="D18" i="1"/>
  <c r="D17" i="1"/>
  <c r="D21" i="1"/>
  <c r="D20" i="1"/>
  <c r="D19" i="1"/>
  <c r="D22" i="1"/>
  <c r="D25" i="1"/>
  <c r="D24" i="1"/>
  <c r="D23" i="1"/>
  <c r="D26" i="1"/>
  <c r="D28" i="1"/>
  <c r="D27" i="1"/>
  <c r="D29" i="1"/>
  <c r="D31" i="1"/>
  <c r="D30" i="1"/>
  <c r="D33" i="1"/>
  <c r="D32" i="1"/>
  <c r="D38" i="1"/>
  <c r="D37" i="1"/>
  <c r="D36" i="1"/>
  <c r="D35" i="1"/>
  <c r="D34" i="1"/>
  <c r="D39" i="1"/>
  <c r="D40" i="1"/>
  <c r="D41" i="1"/>
  <c r="D47" i="1"/>
  <c r="D46" i="1"/>
  <c r="D45" i="1"/>
  <c r="D44" i="1"/>
  <c r="D43" i="1"/>
  <c r="D42" i="1"/>
  <c r="D57" i="1"/>
  <c r="D56" i="1"/>
  <c r="D55" i="1"/>
  <c r="D54" i="1"/>
  <c r="D53" i="1"/>
  <c r="D52" i="1"/>
  <c r="D51" i="1"/>
  <c r="D50" i="1"/>
  <c r="D49" i="1"/>
  <c r="D48" i="1"/>
  <c r="D59" i="1"/>
  <c r="D58" i="1"/>
  <c r="D61" i="1"/>
  <c r="D60" i="1"/>
  <c r="D64" i="1"/>
  <c r="D63" i="1"/>
  <c r="D62" i="1"/>
  <c r="D65" i="1"/>
  <c r="D68" i="1"/>
  <c r="D67" i="1"/>
  <c r="D66" i="1"/>
  <c r="D72" i="1"/>
  <c r="D71" i="1"/>
  <c r="D70" i="1"/>
  <c r="D69" i="1"/>
  <c r="D73" i="1"/>
  <c r="D80" i="1"/>
  <c r="D79" i="1"/>
  <c r="D78" i="1"/>
  <c r="D77" i="1"/>
  <c r="D76" i="1"/>
  <c r="D75" i="1"/>
  <c r="D74" i="1"/>
  <c r="D83" i="1"/>
  <c r="D82" i="1"/>
  <c r="D81" i="1"/>
  <c r="D84" i="1"/>
  <c r="D90" i="1"/>
  <c r="D89" i="1"/>
  <c r="D88" i="1"/>
  <c r="D87" i="1"/>
  <c r="D86" i="1"/>
  <c r="D85" i="1"/>
  <c r="D93" i="1"/>
  <c r="D92" i="1"/>
  <c r="D91" i="1"/>
  <c r="D95" i="1"/>
  <c r="D94" i="1"/>
  <c r="D101" i="1"/>
  <c r="D100" i="1"/>
  <c r="D98" i="1"/>
  <c r="D99" i="1"/>
  <c r="D97" i="1"/>
  <c r="D96" i="1"/>
  <c r="D103" i="1"/>
  <c r="D102" i="1"/>
  <c r="D104" i="1"/>
  <c r="D109" i="1"/>
  <c r="D108" i="1"/>
  <c r="D107" i="1"/>
  <c r="D106" i="1"/>
  <c r="D105" i="1"/>
  <c r="D112" i="1"/>
  <c r="D113" i="1"/>
  <c r="D111" i="1"/>
  <c r="D110" i="1"/>
  <c r="D114" i="1"/>
  <c r="D115" i="1"/>
  <c r="D120" i="1"/>
  <c r="D119" i="1"/>
  <c r="D118" i="1"/>
  <c r="D117" i="1"/>
  <c r="D116" i="1"/>
  <c r="D122" i="1"/>
  <c r="D121" i="1"/>
  <c r="D125" i="1"/>
  <c r="D124" i="1"/>
  <c r="D123" i="1"/>
  <c r="D128" i="1"/>
  <c r="D127" i="1"/>
  <c r="D126" i="1"/>
  <c r="D132" i="1"/>
  <c r="D131" i="1"/>
  <c r="D130" i="1"/>
  <c r="D129" i="1"/>
  <c r="D133" i="1"/>
  <c r="D140" i="1"/>
  <c r="D139" i="1"/>
  <c r="D138" i="1"/>
  <c r="D137" i="1"/>
  <c r="D136" i="1"/>
  <c r="D135" i="1"/>
  <c r="D134" i="1"/>
  <c r="D142" i="1"/>
  <c r="D141" i="1"/>
</calcChain>
</file>

<file path=xl/sharedStrings.xml><?xml version="1.0" encoding="utf-8"?>
<sst xmlns="http://schemas.openxmlformats.org/spreadsheetml/2006/main" count="1142" uniqueCount="162">
  <si>
    <t>ente</t>
  </si>
  <si>
    <t>tipo beneficiario</t>
  </si>
  <si>
    <t>beneficiario</t>
  </si>
  <si>
    <t>dati fiscali</t>
  </si>
  <si>
    <t>Importo vantaggio</t>
  </si>
  <si>
    <t>norma/titolo a base della concessione</t>
  </si>
  <si>
    <t>norma/titolo a base della concessione: link</t>
  </si>
  <si>
    <t>struttura competente</t>
  </si>
  <si>
    <t>responsabile del procedimento amministrativo</t>
  </si>
  <si>
    <t>modalità di individuazione del soggetto</t>
  </si>
  <si>
    <t>data pubblicazione</t>
  </si>
  <si>
    <t>data ultimo aggiornamento</t>
  </si>
  <si>
    <t>Estremi atto: anno</t>
  </si>
  <si>
    <t>Estremi atto: numero</t>
  </si>
  <si>
    <t>CONSIGLIO REGIONALE F.V.G.</t>
  </si>
  <si>
    <t>persona giuridica</t>
  </si>
  <si>
    <t>LA RIVIERA FRIULANA ASS. CULT. NO PROFIT</t>
  </si>
  <si>
    <t>L.R. 13/2019, art. 13, commi da 20 a 24 e ss.mm.ii.</t>
  </si>
  <si>
    <t>https://lexview-int.regione.fvg.it/FontiNormative/xml/xmlLex.aspx?anno=2019&amp;legge=0013&amp;id=art13&amp;fx=art</t>
  </si>
  <si>
    <t>11 - CONSIGLIO REGIONALE SERVIZIO SISTEMI INFORMATIVI E AFFARI REGIONALI  P.O. PROMOZIONE DI INIZIATIVE DI VALORIZZAZIONE DEL TERRITORIO REGIONALE</t>
  </si>
  <si>
    <t>STEFANIA CILLI</t>
  </si>
  <si>
    <t>L.R. 13/2019, art. 13, commi da 20 a 24  Regolamento approvato con delibera U.P. 67/2023  e con delibera U.P. 129/2024</t>
  </si>
  <si>
    <t>GRUPPO ERMADA FLAVIO VIDONIS</t>
  </si>
  <si>
    <t>NUOVA BANDA COMUNALE DI SAN GIORGIO DI NOGARO APS</t>
  </si>
  <si>
    <t>STORICA SOCIETÀ OPERAIA DI MUTUO SOCCORSO E ISTRUZIONE DI VITO D'ASIO</t>
  </si>
  <si>
    <t>PROMETEO87-APS ETS</t>
  </si>
  <si>
    <t>A.S.D. FRIULANA SUBACQUEI</t>
  </si>
  <si>
    <t>ASSOCIAZIONE MUSICALE E CULTURALE ARMONIE APS</t>
  </si>
  <si>
    <t>ASSOCIAZIONE FLUMIGNAN IN FIESTE</t>
  </si>
  <si>
    <t>ASD ASF ASSOCIAZION SPORTIVE FURLANE</t>
  </si>
  <si>
    <t>ATLETICA MALIGNANI LIBERTAS UDINE ASD</t>
  </si>
  <si>
    <t>SOCIETÀ CORMONESE AUSTRIA</t>
  </si>
  <si>
    <t>PRO TORVISCOSA APS</t>
  </si>
  <si>
    <t>ODV MAI DAUR</t>
  </si>
  <si>
    <t>FABIETTOFANSCLUB ASD E APS</t>
  </si>
  <si>
    <t>ARCHIVIO E CENTRO DI DOCUMENTAZIONE DELLA CULTURA REGIONALE</t>
  </si>
  <si>
    <t>APS CIRIBIRITROTTOLA</t>
  </si>
  <si>
    <t>GRUPPO CORDENONESE DEL CIAVEDAL APS</t>
  </si>
  <si>
    <t>ASD UNIONE CICLISTI CAPRIVESI</t>
  </si>
  <si>
    <t>ENSEMBLE ARMONIA APS</t>
  </si>
  <si>
    <t>ADMO FRIULI VENEZIA GIULIA ODV</t>
  </si>
  <si>
    <t>CLUB AMICI DELLA TOPOLINO APS</t>
  </si>
  <si>
    <t>ASD FAI SPORT</t>
  </si>
  <si>
    <t>ASSOCIAZIONE FULCHERIO UNGRISPACH ODV ETS</t>
  </si>
  <si>
    <t>ASSOCIAZIONE CULTURALE RADIO MORTEGLIANO</t>
  </si>
  <si>
    <t>PRO LOCO MORUZZO APS</t>
  </si>
  <si>
    <t>UNIVERSITÀ DELLA TERZA ETÀ LATISANA – BASSA FRIULANA OCCIDENTALE APS</t>
  </si>
  <si>
    <t>ASSOCIAZIONE “LA BASSA” ODV</t>
  </si>
  <si>
    <t>SEMINARIO DIOCESANO DI CONCORDIA-PORDENONE</t>
  </si>
  <si>
    <t>FESTA DEL VINO ASSOCIAZIONE DI PROMOZIONE SOCIALE</t>
  </si>
  <si>
    <t>AMICI DI PARCO – PORDENONE ARTE CONTEMPORANEA</t>
  </si>
  <si>
    <t>ASD MAGREDI MOUNTAIN TRAIL</t>
  </si>
  <si>
    <t>MOTOSTAFFETTA FRIULANA ODV</t>
  </si>
  <si>
    <t>A.S.D. PATTINAGGIO ARTISTICO NEW SKATE PASIANO DI PORDENONE</t>
  </si>
  <si>
    <t>ASSOCIAZIONE DI PROMOZIONE SOCIALE ACCADEMIA SAN MARCO ETS</t>
  </si>
  <si>
    <t>MOTO CLUB TRIESTE ASD</t>
  </si>
  <si>
    <t>UTEM UNIVERSITÀ PER TUTTE LE ETÀ DEL MANZANESE – A.P.S.</t>
  </si>
  <si>
    <t>COLLEGIO DEL MONDO UNITO DELL’ADRIATICO ONLUS</t>
  </si>
  <si>
    <t>GLASBENA MATICA</t>
  </si>
  <si>
    <t>BANDA MUSICALE DI REANA DEL ROJALE APS</t>
  </si>
  <si>
    <t>GRUPPO POLIFONICO HARMÒNIAE A.P.S.</t>
  </si>
  <si>
    <t>NEW BLACK PANTHERS ASD</t>
  </si>
  <si>
    <t>BOBOROS ODV</t>
  </si>
  <si>
    <t>ASSOCIAZIONE SPORTIVA DILETTANTISTICA WAVES DOGS</t>
  </si>
  <si>
    <t>ASSOCIAZIONE CULTURALE LEALI DELLE NOTIZIE APS</t>
  </si>
  <si>
    <t>PRO TISSANO</t>
  </si>
  <si>
    <t>ASSOCIAZIONE SPORTIVA DILETTANTISTICA 8 ABBAI SOPRA IL CIELO</t>
  </si>
  <si>
    <t>CIRCOLO FILATELICO E NUMISMATICO MONFALCONESE ODV</t>
  </si>
  <si>
    <t>ASSOCIAZIONE NUOVA PROLOCO TOLMEZZO</t>
  </si>
  <si>
    <t>ASSOCIAZIONE SPORTIVA DILETTANTISTICA A.S.D. SISTEMA BASKET PORDENONE</t>
  </si>
  <si>
    <t>ASSOCIAZIONE CULTURALE BULLERBY</t>
  </si>
  <si>
    <t>CORO ANGELO CAPELLO</t>
  </si>
  <si>
    <t>AUSER VOLONTARIATO TURGNANO ODV-ETS</t>
  </si>
  <si>
    <t>WHITE SOX BUTTRIO BASEBALL ASD</t>
  </si>
  <si>
    <t>A.S.D. GRUPPO SPORTIVO NATISONE</t>
  </si>
  <si>
    <t>FONDAZIONE PROGETTOAUTISMO FVG ONLUS</t>
  </si>
  <si>
    <t>ASSOCIAZIONE SPORTIVA DILETTANTISTICA PALMASCACCHI</t>
  </si>
  <si>
    <t>PARROCCHIA SAN MARTINO VESCOVO IN TIEZZO</t>
  </si>
  <si>
    <t>ASSOCIAZIONE NAZIONALE AUTIERI D’ITALIA – SEZIONE DI SAN DANIELE DEL FRIULI (UD)</t>
  </si>
  <si>
    <t>GRUPPO ALPINI DI PRATA DI PORDENONE</t>
  </si>
  <si>
    <t>PRO CASARSA DELLA DELIZIA APS</t>
  </si>
  <si>
    <t>PARROCCHIA SANT’ANNA</t>
  </si>
  <si>
    <t>FOCE DEL TAGLIAMENTO ODV</t>
  </si>
  <si>
    <t>CIRCOLO CULTURALE “IL DUBBIO”</t>
  </si>
  <si>
    <t>NUOVA BANDA COMUNALE “SANTA CECILIA” APS</t>
  </si>
  <si>
    <t>CORPO BANDISTICO MUSICALE CITTÀ DI CIVIDALE APS</t>
  </si>
  <si>
    <t>TERRAÈ – OFFICINA DELLA SOSTENIBILITÀ APS</t>
  </si>
  <si>
    <t>ASSOCIAZIONE CULTURALE GRUPPO AREA DI RICERCA ETS</t>
  </si>
  <si>
    <t>ASSOCIAZIONE CULTURALE ZIQQURAT APS</t>
  </si>
  <si>
    <t>SAN ODORICO PLAYGROUND APS</t>
  </si>
  <si>
    <t>PRO LOCO TEOR</t>
  </si>
  <si>
    <t>PRO LOCO TORSA APS</t>
  </si>
  <si>
    <t>T20 APS</t>
  </si>
  <si>
    <t>A.S.D. SAN LORENZO</t>
  </si>
  <si>
    <t>PRO LOCO STARANZANO APS</t>
  </si>
  <si>
    <t>ASSOCIAZIONE PIANO TERRA</t>
  </si>
  <si>
    <t>ASSOCIAZIONE MUSEO STORICO FRIULI OCCIDENTALE</t>
  </si>
  <si>
    <t>ASSOCIAZIONE SPORTIVA DILETTANTISTICA BORGOMEDUNA CALCIO</t>
  </si>
  <si>
    <t>ASSOCIAZIONE PRO MUSICA-RUDA APS</t>
  </si>
  <si>
    <t>S@NGIORGIO 2020</t>
  </si>
  <si>
    <t>CIRCOLO CULTURALE TIZIANA MARSIGLIO APS</t>
  </si>
  <si>
    <t>ASSOCIAZIONE DI PROMOZIONE SOCIALE ORTOBORTO</t>
  </si>
  <si>
    <t>ASSOCIAZIONE SPORTIVA DILETTANTISTICA TUMBLERART</t>
  </si>
  <si>
    <t>ARCI HYBRIDA APS</t>
  </si>
  <si>
    <t>PARROCCHIA SAN TOMMASO APOSTOLO CIMPELLO</t>
  </si>
  <si>
    <t>ASSOCIAZIONE CULTURALE CLAVAJAS A.P.S.</t>
  </si>
  <si>
    <t>FONDAZIONE VALENTINO PONTELLO ETS</t>
  </si>
  <si>
    <t>STREET DRUMS GO</t>
  </si>
  <si>
    <t>CARNIA FISHING GUIDE – GAME FISHING FVG</t>
  </si>
  <si>
    <t>CENTRO STUDIUM APS</t>
  </si>
  <si>
    <t>MOTOCLUB FREE RIDER’S SPIRITS ASD</t>
  </si>
  <si>
    <t>A. S. DILETTANTISTICA ARTE 3</t>
  </si>
  <si>
    <t>ORGANIZZAZIONE DI VOLONTARIATO DINSI UNE MAN</t>
  </si>
  <si>
    <t>A.S.D. BOXE RIVIERA FRIULANA</t>
  </si>
  <si>
    <t>ASD ATLETICA 2000 CODROIPO</t>
  </si>
  <si>
    <t>CENTRO CARITAS DELL’ARCIDIOCESI DI UDINE ODV ETS</t>
  </si>
  <si>
    <t>ASSOCIAZIONE CULTURALE LIBERMENTE APS</t>
  </si>
  <si>
    <t>CIRCOLO DUINATE</t>
  </si>
  <si>
    <t>AGM – CENTRO PER GLI STUDI ARTISTICI, MUSICALI, COREUTICI E LINGUISTICI APS</t>
  </si>
  <si>
    <t>GRUPPO DI VOLONTARIATO DI SEDEGLIANO ODV</t>
  </si>
  <si>
    <t>ASSOCIAZIONE SPORTIVA DILETTANTISTICA AMICI DELLA PISTA</t>
  </si>
  <si>
    <t>PROPALMA APS</t>
  </si>
  <si>
    <t>CIRCOLO CULTURALE DEL GRUPPO ALPINI DI BUTTRIO APS</t>
  </si>
  <si>
    <t>ASSOCIAZIONE MUSICOLOGI</t>
  </si>
  <si>
    <t>ASSOCIAZIONE SPORTIVA DILETTANTISTICA POGGIO</t>
  </si>
  <si>
    <t>ASD ARCIERI CURTIS VADI</t>
  </si>
  <si>
    <t>SCRITTORI FVG</t>
  </si>
  <si>
    <t>A.S.D. DONATORI SANGUE CAMPOLONGO TAPOGLIANO</t>
  </si>
  <si>
    <t>ASSOCIAZIONE SPORTIVA DILETTANTISTICA LIBERTAS</t>
  </si>
  <si>
    <t>ASSOCIAZIONE FUARCE CIVIDAT</t>
  </si>
  <si>
    <t>ASSOCIAZIONE SPORTIVA DILETTANTISTICA MARATONINA UDINESE</t>
  </si>
  <si>
    <t>PRO LOCO RONCHI DEI LEGIONARI APS</t>
  </si>
  <si>
    <t>PRO LOCO BANNIA</t>
  </si>
  <si>
    <t>GRUPPO FOLKLORISTICO PASIAN DI PRATO APS</t>
  </si>
  <si>
    <t>CIRCOLO CULTURALE RICREATIVO BRIŠKI GRI?</t>
  </si>
  <si>
    <t>ONGARO RING ASSOCIAZIONE SPORTIVA DILETTANTISTICA</t>
  </si>
  <si>
    <t>PRO LOCO JALMIC APS</t>
  </si>
  <si>
    <t>COMITATO GENITORI “SCUOLA OGGI”</t>
  </si>
  <si>
    <t>SOMSI DODISMALA CHIEVOLIS ODV</t>
  </si>
  <si>
    <t>U.S.C.I. PORDENONE</t>
  </si>
  <si>
    <t>A.S.D. MTB ZERO ASFALTO</t>
  </si>
  <si>
    <t>COMITATO AMICI DI LURNFELD</t>
  </si>
  <si>
    <t>A.S.D. BALLET CLUB</t>
  </si>
  <si>
    <t>ASD NIÙ TEAM</t>
  </si>
  <si>
    <t>ASSOCIAZIONE MUSICALE E CULTURALE PRIMAVERA DI RIVIGNANO – A.P.S.</t>
  </si>
  <si>
    <t>CENTRO CULTURALE CONTI PRATA A.P.S.</t>
  </si>
  <si>
    <t>ASSOCIAZIONE PARKINSONIANI PORDENONE L’AQUILONE ODV</t>
  </si>
  <si>
    <t>ASD MACHETE TEAM</t>
  </si>
  <si>
    <t>PARROCCHIA DELLA BEATA VERGINE DEL CARMINE E SS. PIETRO E PAOLO APOSTOLI</t>
  </si>
  <si>
    <t>UNIVERSITÀ DELLA TERZA ETÀ E DEGLI ADULTI DI SACILE E ALTOLIVENZA APS</t>
  </si>
  <si>
    <t>ASD UNION ’91</t>
  </si>
  <si>
    <t>GRUPPO POLIFONICO CLAUDIO MONTEVERDI</t>
  </si>
  <si>
    <t>PRO LOCO RONCHIS APS</t>
  </si>
  <si>
    <t>ASSOCIAZIONE CULTURALE QUI PANTIANICCO ODV</t>
  </si>
  <si>
    <t>APS BRAINERY ACADEMY</t>
  </si>
  <si>
    <t>ASSOCIAZIONE BLANC</t>
  </si>
  <si>
    <t>ASSOCIAZIONE SERENISSIMA APS</t>
  </si>
  <si>
    <t>GRADO VOGA A.S.D.</t>
  </si>
  <si>
    <t>GRUPPO CONTROCORRENTE APS</t>
  </si>
  <si>
    <t>ASSOCIAZION CULTURÂL EL TOMÂT APS</t>
  </si>
  <si>
    <t>ASSOCIAZIONE NAZIONALE ALPINI – SEZIONE DI UDINE – GRUPPO DI S. GIOVANNI NAT.</t>
  </si>
  <si>
    <t>LEGA ITALIANA PER LA LOTTA CONTRO I TUMORI LILT ASSOCIAZIONE PROV. UDINE “ELIO ED ENRICO MORPURGO” ODV 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</si>
</sst>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DecimaWE Rg"/>
    </font>
    <font>
      <sz val="11"/>
      <color theme="1"/>
      <name val="DecimaWE Rg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8999908444471571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164" fontId="18" fillId="33" borderId="10" xfId="0" applyNumberFormat="1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164" fontId="19" fillId="0" borderId="10" xfId="0" applyNumberFormat="1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left" vertical="center"/>
    </xf>
    <xf numFmtId="14" fontId="19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justify" vertical="center"/>
    </xf>
    <xf numFmtId="0" fontId="18" fillId="33" borderId="10" xfId="0" applyFont="1" applyFill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82F3-5B61-4939-A866-EB1B08D82592}">
  <sheetPr>
    <pageSetUpPr fitToPage="1"/>
  </sheetPr>
  <dimension ref="A1:N142"/>
  <sheetViews>
    <sheetView tabSelected="1" topLeftCell="D110" workbookViewId="0">
      <selection sqref="A1:N142"/>
    </sheetView>
  </sheetViews>
  <sheetFormatPr defaultRowHeight="15" x14ac:dyDescent="0.25"/>
  <cols>
    <col min="1" max="1" width="27.140625" style="11" bestFit="1" customWidth="1"/>
    <col min="2" max="2" width="16.7109375" style="11" bestFit="1" customWidth="1"/>
    <col min="3" max="3" width="79.7109375" style="10" customWidth="1"/>
    <col min="4" max="4" width="13.140625" style="11" bestFit="1" customWidth="1"/>
    <col min="5" max="5" width="10.28515625" style="12" bestFit="1" customWidth="1"/>
    <col min="6" max="6" width="18.85546875" style="11" customWidth="1"/>
    <col min="7" max="7" width="14.140625" style="10" customWidth="1"/>
    <col min="8" max="8" width="24" style="13" customWidth="1"/>
    <col min="9" max="9" width="16" style="11" customWidth="1"/>
    <col min="10" max="10" width="103.7109375" style="11" customWidth="1"/>
    <col min="11" max="11" width="13.5703125" style="11" customWidth="1"/>
    <col min="12" max="12" width="15" style="11" customWidth="1"/>
    <col min="13" max="14" width="9.28515625" style="11" bestFit="1" customWidth="1"/>
    <col min="15" max="16384" width="9.140625" style="10"/>
  </cols>
  <sheetData>
    <row r="1" spans="1:14" s="4" customFormat="1" ht="60" x14ac:dyDescent="0.25">
      <c r="A1" s="1" t="s">
        <v>0</v>
      </c>
      <c r="B1" s="1" t="s">
        <v>1</v>
      </c>
      <c r="C1" s="15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" customHeight="1" x14ac:dyDescent="0.25">
      <c r="A2" s="5" t="s">
        <v>14</v>
      </c>
      <c r="B2" s="5" t="s">
        <v>15</v>
      </c>
      <c r="C2" s="14" t="s">
        <v>24</v>
      </c>
      <c r="D2" s="5" t="str">
        <f>"90013390936"</f>
        <v>90013390936</v>
      </c>
      <c r="E2" s="6">
        <v>1537.2</v>
      </c>
      <c r="F2" s="5" t="s">
        <v>17</v>
      </c>
      <c r="G2" s="7" t="s">
        <v>18</v>
      </c>
      <c r="H2" s="8" t="s">
        <v>19</v>
      </c>
      <c r="I2" s="5" t="s">
        <v>20</v>
      </c>
      <c r="J2" s="5" t="s">
        <v>21</v>
      </c>
      <c r="K2" s="9">
        <v>45670</v>
      </c>
      <c r="L2" s="9">
        <v>45670</v>
      </c>
      <c r="M2" s="5">
        <v>2025</v>
      </c>
      <c r="N2" s="5">
        <v>4</v>
      </c>
    </row>
    <row r="3" spans="1:14" ht="15" customHeight="1" x14ac:dyDescent="0.25">
      <c r="A3" s="5" t="s">
        <v>14</v>
      </c>
      <c r="B3" s="5" t="s">
        <v>15</v>
      </c>
      <c r="C3" s="7" t="s">
        <v>23</v>
      </c>
      <c r="D3" s="5" t="str">
        <f>"01447690304"</f>
        <v>01447690304</v>
      </c>
      <c r="E3" s="6">
        <v>5000</v>
      </c>
      <c r="F3" s="5" t="s">
        <v>17</v>
      </c>
      <c r="G3" s="7" t="s">
        <v>18</v>
      </c>
      <c r="H3" s="8" t="s">
        <v>19</v>
      </c>
      <c r="I3" s="5" t="s">
        <v>20</v>
      </c>
      <c r="J3" s="5" t="s">
        <v>21</v>
      </c>
      <c r="K3" s="9">
        <v>45670</v>
      </c>
      <c r="L3" s="9">
        <v>45670</v>
      </c>
      <c r="M3" s="5">
        <v>2025</v>
      </c>
      <c r="N3" s="5">
        <v>17</v>
      </c>
    </row>
    <row r="4" spans="1:14" ht="15" customHeight="1" x14ac:dyDescent="0.25">
      <c r="A4" s="5" t="s">
        <v>14</v>
      </c>
      <c r="B4" s="5" t="s">
        <v>15</v>
      </c>
      <c r="C4" s="7" t="s">
        <v>22</v>
      </c>
      <c r="D4" s="5" t="str">
        <f>"90135500321"</f>
        <v>90135500321</v>
      </c>
      <c r="E4" s="6">
        <v>5000</v>
      </c>
      <c r="F4" s="5" t="s">
        <v>17</v>
      </c>
      <c r="G4" s="7" t="s">
        <v>18</v>
      </c>
      <c r="H4" s="8" t="s">
        <v>19</v>
      </c>
      <c r="I4" s="5" t="s">
        <v>20</v>
      </c>
      <c r="J4" s="5" t="s">
        <v>21</v>
      </c>
      <c r="K4" s="9">
        <v>45670</v>
      </c>
      <c r="L4" s="9">
        <v>45670</v>
      </c>
      <c r="M4" s="5">
        <v>2025</v>
      </c>
      <c r="N4" s="5">
        <v>18</v>
      </c>
    </row>
    <row r="5" spans="1:14" ht="15" customHeight="1" x14ac:dyDescent="0.25">
      <c r="A5" s="5" t="s">
        <v>14</v>
      </c>
      <c r="B5" s="5" t="s">
        <v>15</v>
      </c>
      <c r="C5" s="7" t="s">
        <v>16</v>
      </c>
      <c r="D5" s="5" t="str">
        <f>"92018180304"</f>
        <v>92018180304</v>
      </c>
      <c r="E5" s="6">
        <v>4550</v>
      </c>
      <c r="F5" s="5" t="s">
        <v>17</v>
      </c>
      <c r="G5" s="7" t="s">
        <v>18</v>
      </c>
      <c r="H5" s="8" t="s">
        <v>19</v>
      </c>
      <c r="I5" s="5" t="s">
        <v>20</v>
      </c>
      <c r="J5" s="5" t="s">
        <v>21</v>
      </c>
      <c r="K5" s="9">
        <v>45670</v>
      </c>
      <c r="L5" s="9">
        <v>45670</v>
      </c>
      <c r="M5" s="5">
        <v>2025</v>
      </c>
      <c r="N5" s="5">
        <v>22</v>
      </c>
    </row>
    <row r="6" spans="1:14" ht="15" customHeight="1" x14ac:dyDescent="0.25">
      <c r="A6" s="5" t="s">
        <v>14</v>
      </c>
      <c r="B6" s="5" t="s">
        <v>15</v>
      </c>
      <c r="C6" s="7" t="s">
        <v>25</v>
      </c>
      <c r="D6" s="5" t="str">
        <f>"03084320302"</f>
        <v>03084320302</v>
      </c>
      <c r="E6" s="6">
        <v>2569</v>
      </c>
      <c r="F6" s="5" t="s">
        <v>17</v>
      </c>
      <c r="G6" s="7" t="s">
        <v>18</v>
      </c>
      <c r="H6" s="8" t="s">
        <v>19</v>
      </c>
      <c r="I6" s="5" t="s">
        <v>20</v>
      </c>
      <c r="J6" s="5" t="s">
        <v>21</v>
      </c>
      <c r="K6" s="9">
        <v>45672</v>
      </c>
      <c r="L6" s="9">
        <v>45672</v>
      </c>
      <c r="M6" s="5">
        <v>2025</v>
      </c>
      <c r="N6" s="5">
        <v>54</v>
      </c>
    </row>
    <row r="7" spans="1:14" ht="15" customHeight="1" x14ac:dyDescent="0.25">
      <c r="A7" s="5" t="s">
        <v>14</v>
      </c>
      <c r="B7" s="5" t="s">
        <v>15</v>
      </c>
      <c r="C7" s="7" t="s">
        <v>26</v>
      </c>
      <c r="D7" s="5" t="str">
        <f>"80026850307"</f>
        <v>80026850307</v>
      </c>
      <c r="E7" s="6">
        <v>5000</v>
      </c>
      <c r="F7" s="5" t="s">
        <v>17</v>
      </c>
      <c r="G7" s="7" t="s">
        <v>18</v>
      </c>
      <c r="H7" s="8" t="s">
        <v>19</v>
      </c>
      <c r="I7" s="5" t="s">
        <v>20</v>
      </c>
      <c r="J7" s="5" t="s">
        <v>21</v>
      </c>
      <c r="K7" s="9">
        <v>45673</v>
      </c>
      <c r="L7" s="9">
        <v>45673</v>
      </c>
      <c r="M7" s="5">
        <v>2025</v>
      </c>
      <c r="N7" s="5">
        <v>63</v>
      </c>
    </row>
    <row r="8" spans="1:14" ht="15" customHeight="1" x14ac:dyDescent="0.25">
      <c r="A8" s="5" t="s">
        <v>14</v>
      </c>
      <c r="B8" s="5" t="s">
        <v>15</v>
      </c>
      <c r="C8" s="7" t="s">
        <v>28</v>
      </c>
      <c r="D8" s="5" t="str">
        <f>"02814220303"</f>
        <v>02814220303</v>
      </c>
      <c r="E8" s="6">
        <v>5000</v>
      </c>
      <c r="F8" s="5" t="s">
        <v>17</v>
      </c>
      <c r="G8" s="7" t="s">
        <v>18</v>
      </c>
      <c r="H8" s="8" t="s">
        <v>19</v>
      </c>
      <c r="I8" s="5" t="s">
        <v>20</v>
      </c>
      <c r="J8" s="5" t="s">
        <v>21</v>
      </c>
      <c r="K8" s="9">
        <v>45677</v>
      </c>
      <c r="L8" s="9">
        <v>45677</v>
      </c>
      <c r="M8" s="5">
        <v>2025</v>
      </c>
      <c r="N8" s="5">
        <v>71</v>
      </c>
    </row>
    <row r="9" spans="1:14" ht="15" customHeight="1" x14ac:dyDescent="0.25">
      <c r="A9" s="5" t="s">
        <v>14</v>
      </c>
      <c r="B9" s="5" t="s">
        <v>15</v>
      </c>
      <c r="C9" s="7" t="s">
        <v>27</v>
      </c>
      <c r="D9" s="5" t="str">
        <f>"01967730308"</f>
        <v>01967730308</v>
      </c>
      <c r="E9" s="6">
        <v>5000</v>
      </c>
      <c r="F9" s="5" t="s">
        <v>17</v>
      </c>
      <c r="G9" s="7" t="s">
        <v>18</v>
      </c>
      <c r="H9" s="8" t="s">
        <v>19</v>
      </c>
      <c r="I9" s="5" t="s">
        <v>20</v>
      </c>
      <c r="J9" s="5" t="s">
        <v>21</v>
      </c>
      <c r="K9" s="9">
        <v>45677</v>
      </c>
      <c r="L9" s="9">
        <v>45677</v>
      </c>
      <c r="M9" s="5">
        <v>2025</v>
      </c>
      <c r="N9" s="5">
        <v>72</v>
      </c>
    </row>
    <row r="10" spans="1:14" ht="15" customHeight="1" x14ac:dyDescent="0.25">
      <c r="A10" s="5" t="s">
        <v>14</v>
      </c>
      <c r="B10" s="5" t="s">
        <v>15</v>
      </c>
      <c r="C10" s="7" t="s">
        <v>29</v>
      </c>
      <c r="D10" s="5" t="str">
        <f>"03101410300"</f>
        <v>03101410300</v>
      </c>
      <c r="E10" s="6">
        <v>4900</v>
      </c>
      <c r="F10" s="5" t="s">
        <v>17</v>
      </c>
      <c r="G10" s="7" t="s">
        <v>18</v>
      </c>
      <c r="H10" s="8" t="s">
        <v>19</v>
      </c>
      <c r="I10" s="5" t="s">
        <v>20</v>
      </c>
      <c r="J10" s="5" t="s">
        <v>21</v>
      </c>
      <c r="K10" s="9">
        <v>45678</v>
      </c>
      <c r="L10" s="9">
        <v>45678</v>
      </c>
      <c r="M10" s="5">
        <v>2025</v>
      </c>
      <c r="N10" s="5">
        <v>80</v>
      </c>
    </row>
    <row r="11" spans="1:14" ht="15" customHeight="1" x14ac:dyDescent="0.25">
      <c r="A11" s="5" t="s">
        <v>14</v>
      </c>
      <c r="B11" s="5" t="s">
        <v>15</v>
      </c>
      <c r="C11" s="7" t="s">
        <v>30</v>
      </c>
      <c r="D11" s="5" t="str">
        <f>"94092590309"</f>
        <v>94092590309</v>
      </c>
      <c r="E11" s="6">
        <v>1960</v>
      </c>
      <c r="F11" s="5" t="s">
        <v>17</v>
      </c>
      <c r="G11" s="7" t="s">
        <v>18</v>
      </c>
      <c r="H11" s="8" t="s">
        <v>19</v>
      </c>
      <c r="I11" s="5" t="s">
        <v>20</v>
      </c>
      <c r="J11" s="5" t="s">
        <v>21</v>
      </c>
      <c r="K11" s="9">
        <v>45679</v>
      </c>
      <c r="L11" s="9">
        <v>45679</v>
      </c>
      <c r="M11" s="5">
        <v>2025</v>
      </c>
      <c r="N11" s="5">
        <v>88</v>
      </c>
    </row>
    <row r="12" spans="1:14" ht="15" customHeight="1" x14ac:dyDescent="0.25">
      <c r="A12" s="5" t="s">
        <v>14</v>
      </c>
      <c r="B12" s="5" t="s">
        <v>15</v>
      </c>
      <c r="C12" s="7" t="s">
        <v>33</v>
      </c>
      <c r="D12" s="5" t="str">
        <f>"02755440308"</f>
        <v>02755440308</v>
      </c>
      <c r="E12" s="6">
        <v>4200</v>
      </c>
      <c r="F12" s="5" t="s">
        <v>17</v>
      </c>
      <c r="G12" s="7" t="s">
        <v>18</v>
      </c>
      <c r="H12" s="8" t="s">
        <v>19</v>
      </c>
      <c r="I12" s="5" t="s">
        <v>20</v>
      </c>
      <c r="J12" s="5" t="s">
        <v>21</v>
      </c>
      <c r="K12" s="9">
        <v>45684</v>
      </c>
      <c r="L12" s="9">
        <v>45684</v>
      </c>
      <c r="M12" s="5">
        <v>2025</v>
      </c>
      <c r="N12" s="5">
        <v>114</v>
      </c>
    </row>
    <row r="13" spans="1:14" ht="15" customHeight="1" x14ac:dyDescent="0.25">
      <c r="A13" s="5" t="s">
        <v>14</v>
      </c>
      <c r="B13" s="5" t="s">
        <v>15</v>
      </c>
      <c r="C13" s="7" t="s">
        <v>32</v>
      </c>
      <c r="D13" s="5" t="str">
        <f>"02939670309"</f>
        <v>02939670309</v>
      </c>
      <c r="E13" s="6">
        <v>2086</v>
      </c>
      <c r="F13" s="5" t="s">
        <v>17</v>
      </c>
      <c r="G13" s="7" t="s">
        <v>18</v>
      </c>
      <c r="H13" s="8" t="s">
        <v>19</v>
      </c>
      <c r="I13" s="5" t="s">
        <v>20</v>
      </c>
      <c r="J13" s="5" t="s">
        <v>21</v>
      </c>
      <c r="K13" s="9">
        <v>45684</v>
      </c>
      <c r="L13" s="9">
        <v>45684</v>
      </c>
      <c r="M13" s="5">
        <v>2025</v>
      </c>
      <c r="N13" s="5">
        <v>115</v>
      </c>
    </row>
    <row r="14" spans="1:14" ht="15" customHeight="1" x14ac:dyDescent="0.25">
      <c r="A14" s="5" t="s">
        <v>14</v>
      </c>
      <c r="B14" s="5" t="s">
        <v>15</v>
      </c>
      <c r="C14" s="7" t="s">
        <v>31</v>
      </c>
      <c r="D14" s="5" t="str">
        <f>"91030940315"</f>
        <v>91030940315</v>
      </c>
      <c r="E14" s="6">
        <v>4067.98</v>
      </c>
      <c r="F14" s="5" t="s">
        <v>17</v>
      </c>
      <c r="G14" s="7" t="s">
        <v>18</v>
      </c>
      <c r="H14" s="8" t="s">
        <v>19</v>
      </c>
      <c r="I14" s="5" t="s">
        <v>20</v>
      </c>
      <c r="J14" s="5" t="s">
        <v>21</v>
      </c>
      <c r="K14" s="9">
        <v>45684</v>
      </c>
      <c r="L14" s="9">
        <v>45684</v>
      </c>
      <c r="M14" s="5">
        <v>2025</v>
      </c>
      <c r="N14" s="5">
        <v>116</v>
      </c>
    </row>
    <row r="15" spans="1:14" ht="15" customHeight="1" x14ac:dyDescent="0.25">
      <c r="A15" s="5" t="s">
        <v>14</v>
      </c>
      <c r="B15" s="5" t="s">
        <v>15</v>
      </c>
      <c r="C15" s="7" t="s">
        <v>35</v>
      </c>
      <c r="D15" s="5" t="str">
        <f>"90055670328"</f>
        <v>90055670328</v>
      </c>
      <c r="E15" s="6">
        <v>4753.42</v>
      </c>
      <c r="F15" s="5" t="s">
        <v>17</v>
      </c>
      <c r="G15" s="7" t="s">
        <v>18</v>
      </c>
      <c r="H15" s="8" t="s">
        <v>19</v>
      </c>
      <c r="I15" s="5" t="s">
        <v>20</v>
      </c>
      <c r="J15" s="5" t="s">
        <v>21</v>
      </c>
      <c r="K15" s="9">
        <v>45685</v>
      </c>
      <c r="L15" s="9">
        <v>45685</v>
      </c>
      <c r="M15" s="5">
        <v>2025</v>
      </c>
      <c r="N15" s="5">
        <v>119</v>
      </c>
    </row>
    <row r="16" spans="1:14" ht="15" customHeight="1" x14ac:dyDescent="0.25">
      <c r="A16" s="5" t="s">
        <v>14</v>
      </c>
      <c r="B16" s="5" t="s">
        <v>15</v>
      </c>
      <c r="C16" s="7" t="s">
        <v>34</v>
      </c>
      <c r="D16" s="5" t="str">
        <f>"03063450302"</f>
        <v>03063450302</v>
      </c>
      <c r="E16" s="6">
        <v>2030</v>
      </c>
      <c r="F16" s="5" t="s">
        <v>17</v>
      </c>
      <c r="G16" s="7" t="s">
        <v>18</v>
      </c>
      <c r="H16" s="8" t="s">
        <v>19</v>
      </c>
      <c r="I16" s="5" t="s">
        <v>20</v>
      </c>
      <c r="J16" s="5" t="s">
        <v>21</v>
      </c>
      <c r="K16" s="9">
        <v>45685</v>
      </c>
      <c r="L16" s="9">
        <v>45685</v>
      </c>
      <c r="M16" s="5">
        <v>2025</v>
      </c>
      <c r="N16" s="5">
        <v>122</v>
      </c>
    </row>
    <row r="17" spans="1:14" ht="15" customHeight="1" x14ac:dyDescent="0.25">
      <c r="A17" s="5" t="s">
        <v>14</v>
      </c>
      <c r="B17" s="5" t="s">
        <v>15</v>
      </c>
      <c r="C17" s="7" t="s">
        <v>37</v>
      </c>
      <c r="D17" s="5" t="str">
        <f>"91000570936"</f>
        <v>91000570936</v>
      </c>
      <c r="E17" s="6">
        <v>5000</v>
      </c>
      <c r="F17" s="5" t="s">
        <v>17</v>
      </c>
      <c r="G17" s="7" t="s">
        <v>18</v>
      </c>
      <c r="H17" s="8" t="s">
        <v>19</v>
      </c>
      <c r="I17" s="5" t="s">
        <v>20</v>
      </c>
      <c r="J17" s="5" t="s">
        <v>21</v>
      </c>
      <c r="K17" s="9">
        <v>45686</v>
      </c>
      <c r="L17" s="9">
        <v>45686</v>
      </c>
      <c r="M17" s="5">
        <v>2025</v>
      </c>
      <c r="N17" s="5">
        <v>128</v>
      </c>
    </row>
    <row r="18" spans="1:14" ht="15" customHeight="1" x14ac:dyDescent="0.25">
      <c r="A18" s="5" t="s">
        <v>14</v>
      </c>
      <c r="B18" s="5" t="s">
        <v>15</v>
      </c>
      <c r="C18" s="7" t="s">
        <v>36</v>
      </c>
      <c r="D18" s="5" t="str">
        <f>"03050450307"</f>
        <v>03050450307</v>
      </c>
      <c r="E18" s="6">
        <v>1689.8</v>
      </c>
      <c r="F18" s="5" t="s">
        <v>17</v>
      </c>
      <c r="G18" s="7" t="s">
        <v>18</v>
      </c>
      <c r="H18" s="8" t="s">
        <v>19</v>
      </c>
      <c r="I18" s="5" t="s">
        <v>20</v>
      </c>
      <c r="J18" s="5" t="s">
        <v>21</v>
      </c>
      <c r="K18" s="9">
        <v>45686</v>
      </c>
      <c r="L18" s="9">
        <v>45686</v>
      </c>
      <c r="M18" s="5">
        <v>2025</v>
      </c>
      <c r="N18" s="5">
        <v>130</v>
      </c>
    </row>
    <row r="19" spans="1:14" ht="15" customHeight="1" x14ac:dyDescent="0.25">
      <c r="A19" s="5" t="s">
        <v>14</v>
      </c>
      <c r="B19" s="5" t="s">
        <v>15</v>
      </c>
      <c r="C19" s="7" t="s">
        <v>40</v>
      </c>
      <c r="D19" s="5" t="str">
        <f>"94046270305"</f>
        <v>94046270305</v>
      </c>
      <c r="E19" s="6">
        <v>5000</v>
      </c>
      <c r="F19" s="5" t="s">
        <v>17</v>
      </c>
      <c r="G19" s="7" t="s">
        <v>18</v>
      </c>
      <c r="H19" s="8" t="s">
        <v>19</v>
      </c>
      <c r="I19" s="5" t="s">
        <v>20</v>
      </c>
      <c r="J19" s="5" t="s">
        <v>21</v>
      </c>
      <c r="K19" s="9">
        <v>45691</v>
      </c>
      <c r="L19" s="9">
        <v>45691</v>
      </c>
      <c r="M19" s="5">
        <v>2025</v>
      </c>
      <c r="N19" s="5">
        <v>141</v>
      </c>
    </row>
    <row r="20" spans="1:14" ht="15" customHeight="1" x14ac:dyDescent="0.25">
      <c r="A20" s="5" t="s">
        <v>14</v>
      </c>
      <c r="B20" s="5" t="s">
        <v>15</v>
      </c>
      <c r="C20" s="7" t="s">
        <v>39</v>
      </c>
      <c r="D20" s="5" t="str">
        <f>"91039210934"</f>
        <v>91039210934</v>
      </c>
      <c r="E20" s="6">
        <v>4958.46</v>
      </c>
      <c r="F20" s="5" t="s">
        <v>17</v>
      </c>
      <c r="G20" s="7" t="s">
        <v>18</v>
      </c>
      <c r="H20" s="8" t="s">
        <v>19</v>
      </c>
      <c r="I20" s="5" t="s">
        <v>20</v>
      </c>
      <c r="J20" s="5" t="s">
        <v>21</v>
      </c>
      <c r="K20" s="9">
        <v>45691</v>
      </c>
      <c r="L20" s="9">
        <v>45691</v>
      </c>
      <c r="M20" s="5">
        <v>2025</v>
      </c>
      <c r="N20" s="5">
        <v>145</v>
      </c>
    </row>
    <row r="21" spans="1:14" ht="15" customHeight="1" x14ac:dyDescent="0.25">
      <c r="A21" s="5" t="s">
        <v>14</v>
      </c>
      <c r="B21" s="5" t="s">
        <v>15</v>
      </c>
      <c r="C21" s="7" t="s">
        <v>38</v>
      </c>
      <c r="D21" s="5" t="str">
        <f>"80007020318"</f>
        <v>80007020318</v>
      </c>
      <c r="E21" s="6">
        <v>5000</v>
      </c>
      <c r="F21" s="5" t="s">
        <v>17</v>
      </c>
      <c r="G21" s="7" t="s">
        <v>18</v>
      </c>
      <c r="H21" s="8" t="s">
        <v>19</v>
      </c>
      <c r="I21" s="5" t="s">
        <v>20</v>
      </c>
      <c r="J21" s="5" t="s">
        <v>21</v>
      </c>
      <c r="K21" s="9">
        <v>45691</v>
      </c>
      <c r="L21" s="9">
        <v>45692</v>
      </c>
      <c r="M21" s="5">
        <v>2025</v>
      </c>
      <c r="N21" s="5">
        <v>146</v>
      </c>
    </row>
    <row r="22" spans="1:14" ht="15" customHeight="1" x14ac:dyDescent="0.25">
      <c r="A22" s="5" t="s">
        <v>14</v>
      </c>
      <c r="B22" s="5" t="s">
        <v>15</v>
      </c>
      <c r="C22" s="7" t="s">
        <v>41</v>
      </c>
      <c r="D22" s="5" t="str">
        <f>"90046060324"</f>
        <v>90046060324</v>
      </c>
      <c r="E22" s="6">
        <v>5000</v>
      </c>
      <c r="F22" s="5" t="s">
        <v>17</v>
      </c>
      <c r="G22" s="7" t="s">
        <v>18</v>
      </c>
      <c r="H22" s="8" t="s">
        <v>19</v>
      </c>
      <c r="I22" s="5" t="s">
        <v>20</v>
      </c>
      <c r="J22" s="5" t="s">
        <v>21</v>
      </c>
      <c r="K22" s="9">
        <v>45692</v>
      </c>
      <c r="L22" s="9">
        <v>45692</v>
      </c>
      <c r="M22" s="5">
        <v>2025</v>
      </c>
      <c r="N22" s="5">
        <v>152</v>
      </c>
    </row>
    <row r="23" spans="1:14" ht="15" customHeight="1" x14ac:dyDescent="0.25">
      <c r="A23" s="5" t="s">
        <v>14</v>
      </c>
      <c r="B23" s="5" t="s">
        <v>15</v>
      </c>
      <c r="C23" s="7" t="s">
        <v>44</v>
      </c>
      <c r="D23" s="5" t="str">
        <f>"94018860307"</f>
        <v>94018860307</v>
      </c>
      <c r="E23" s="6">
        <v>3360</v>
      </c>
      <c r="F23" s="5" t="s">
        <v>17</v>
      </c>
      <c r="G23" s="7" t="s">
        <v>18</v>
      </c>
      <c r="H23" s="8" t="s">
        <v>19</v>
      </c>
      <c r="I23" s="5" t="s">
        <v>20</v>
      </c>
      <c r="J23" s="5" t="s">
        <v>21</v>
      </c>
      <c r="K23" s="9">
        <v>45693</v>
      </c>
      <c r="L23" s="9">
        <v>45693</v>
      </c>
      <c r="M23" s="5">
        <v>2025</v>
      </c>
      <c r="N23" s="5">
        <v>157</v>
      </c>
    </row>
    <row r="24" spans="1:14" ht="15" customHeight="1" x14ac:dyDescent="0.25">
      <c r="A24" s="5" t="s">
        <v>14</v>
      </c>
      <c r="B24" s="5" t="s">
        <v>15</v>
      </c>
      <c r="C24" s="7" t="s">
        <v>43</v>
      </c>
      <c r="D24" s="5" t="str">
        <f>"91017500314"</f>
        <v>91017500314</v>
      </c>
      <c r="E24" s="6">
        <v>3360</v>
      </c>
      <c r="F24" s="5" t="s">
        <v>17</v>
      </c>
      <c r="G24" s="7" t="s">
        <v>18</v>
      </c>
      <c r="H24" s="8" t="s">
        <v>19</v>
      </c>
      <c r="I24" s="5" t="s">
        <v>20</v>
      </c>
      <c r="J24" s="5" t="s">
        <v>21</v>
      </c>
      <c r="K24" s="9">
        <v>45693</v>
      </c>
      <c r="L24" s="9">
        <v>45693</v>
      </c>
      <c r="M24" s="5">
        <v>2025</v>
      </c>
      <c r="N24" s="5">
        <v>158</v>
      </c>
    </row>
    <row r="25" spans="1:14" ht="15" customHeight="1" x14ac:dyDescent="0.25">
      <c r="A25" s="5" t="s">
        <v>14</v>
      </c>
      <c r="B25" s="5" t="s">
        <v>15</v>
      </c>
      <c r="C25" s="7" t="s">
        <v>42</v>
      </c>
      <c r="D25" s="5" t="str">
        <f>"94057590302"</f>
        <v>94057590302</v>
      </c>
      <c r="E25" s="6">
        <v>5000</v>
      </c>
      <c r="F25" s="5" t="s">
        <v>17</v>
      </c>
      <c r="G25" s="7" t="s">
        <v>18</v>
      </c>
      <c r="H25" s="8" t="s">
        <v>19</v>
      </c>
      <c r="I25" s="5" t="s">
        <v>20</v>
      </c>
      <c r="J25" s="5" t="s">
        <v>21</v>
      </c>
      <c r="K25" s="9">
        <v>45693</v>
      </c>
      <c r="L25" s="9">
        <v>45693</v>
      </c>
      <c r="M25" s="5">
        <v>2025</v>
      </c>
      <c r="N25" s="5">
        <v>163</v>
      </c>
    </row>
    <row r="26" spans="1:14" ht="15" customHeight="1" x14ac:dyDescent="0.25">
      <c r="A26" s="5" t="s">
        <v>14</v>
      </c>
      <c r="B26" s="5" t="s">
        <v>15</v>
      </c>
      <c r="C26" s="7" t="s">
        <v>45</v>
      </c>
      <c r="D26" s="5" t="str">
        <f>"01641020308"</f>
        <v>01641020308</v>
      </c>
      <c r="E26" s="6">
        <v>4900</v>
      </c>
      <c r="F26" s="5" t="s">
        <v>17</v>
      </c>
      <c r="G26" s="7" t="s">
        <v>18</v>
      </c>
      <c r="H26" s="8" t="s">
        <v>19</v>
      </c>
      <c r="I26" s="5" t="s">
        <v>20</v>
      </c>
      <c r="J26" s="5" t="s">
        <v>21</v>
      </c>
      <c r="K26" s="9">
        <v>45694</v>
      </c>
      <c r="L26" s="9">
        <v>45694</v>
      </c>
      <c r="M26" s="5">
        <v>2025</v>
      </c>
      <c r="N26" s="5">
        <v>171</v>
      </c>
    </row>
    <row r="27" spans="1:14" ht="15" customHeight="1" x14ac:dyDescent="0.25">
      <c r="A27" s="5" t="s">
        <v>14</v>
      </c>
      <c r="B27" s="5" t="s">
        <v>15</v>
      </c>
      <c r="C27" s="7" t="s">
        <v>47</v>
      </c>
      <c r="D27" s="5" t="str">
        <f>"92001290300"</f>
        <v>92001290300</v>
      </c>
      <c r="E27" s="6">
        <v>3360</v>
      </c>
      <c r="F27" s="5" t="s">
        <v>17</v>
      </c>
      <c r="G27" s="7" t="s">
        <v>18</v>
      </c>
      <c r="H27" s="8" t="s">
        <v>19</v>
      </c>
      <c r="I27" s="5" t="s">
        <v>20</v>
      </c>
      <c r="J27" s="5" t="s">
        <v>21</v>
      </c>
      <c r="K27" s="9">
        <v>45698</v>
      </c>
      <c r="L27" s="9">
        <v>45698</v>
      </c>
      <c r="M27" s="5">
        <v>2025</v>
      </c>
      <c r="N27" s="5">
        <v>187</v>
      </c>
    </row>
    <row r="28" spans="1:14" ht="15" customHeight="1" x14ac:dyDescent="0.25">
      <c r="A28" s="5" t="s">
        <v>14</v>
      </c>
      <c r="B28" s="5" t="s">
        <v>15</v>
      </c>
      <c r="C28" s="7" t="s">
        <v>46</v>
      </c>
      <c r="D28" s="5" t="str">
        <f>"90022180302"</f>
        <v>90022180302</v>
      </c>
      <c r="E28" s="6">
        <v>3498.6</v>
      </c>
      <c r="F28" s="5" t="s">
        <v>17</v>
      </c>
      <c r="G28" s="7" t="s">
        <v>18</v>
      </c>
      <c r="H28" s="8" t="s">
        <v>19</v>
      </c>
      <c r="I28" s="5" t="s">
        <v>20</v>
      </c>
      <c r="J28" s="5" t="s">
        <v>21</v>
      </c>
      <c r="K28" s="9">
        <v>45698</v>
      </c>
      <c r="L28" s="9">
        <v>45698</v>
      </c>
      <c r="M28" s="5">
        <v>2025</v>
      </c>
      <c r="N28" s="5">
        <v>191</v>
      </c>
    </row>
    <row r="29" spans="1:14" ht="15" customHeight="1" x14ac:dyDescent="0.25">
      <c r="A29" s="5" t="s">
        <v>14</v>
      </c>
      <c r="B29" s="5" t="s">
        <v>15</v>
      </c>
      <c r="C29" s="7" t="s">
        <v>48</v>
      </c>
      <c r="D29" s="5" t="str">
        <f>"00107760936"</f>
        <v>00107760936</v>
      </c>
      <c r="E29" s="6">
        <v>3500</v>
      </c>
      <c r="F29" s="5" t="s">
        <v>17</v>
      </c>
      <c r="G29" s="7" t="s">
        <v>18</v>
      </c>
      <c r="H29" s="8" t="s">
        <v>19</v>
      </c>
      <c r="I29" s="5" t="s">
        <v>20</v>
      </c>
      <c r="J29" s="5" t="s">
        <v>21</v>
      </c>
      <c r="K29" s="9">
        <v>45699</v>
      </c>
      <c r="L29" s="9">
        <v>45699</v>
      </c>
      <c r="M29" s="5">
        <v>2025</v>
      </c>
      <c r="N29" s="5">
        <v>202</v>
      </c>
    </row>
    <row r="30" spans="1:14" ht="15" customHeight="1" x14ac:dyDescent="0.25">
      <c r="A30" s="5" t="s">
        <v>14</v>
      </c>
      <c r="B30" s="5" t="s">
        <v>15</v>
      </c>
      <c r="C30" s="7" t="s">
        <v>50</v>
      </c>
      <c r="D30" s="5" t="str">
        <f>"91078940938"</f>
        <v>91078940938</v>
      </c>
      <c r="E30" s="6">
        <v>5000</v>
      </c>
      <c r="F30" s="5" t="s">
        <v>17</v>
      </c>
      <c r="G30" s="7" t="s">
        <v>18</v>
      </c>
      <c r="H30" s="8" t="s">
        <v>19</v>
      </c>
      <c r="I30" s="5" t="s">
        <v>20</v>
      </c>
      <c r="J30" s="5" t="s">
        <v>21</v>
      </c>
      <c r="K30" s="9">
        <v>45705</v>
      </c>
      <c r="L30" s="9">
        <v>45705</v>
      </c>
      <c r="M30" s="5">
        <v>2025</v>
      </c>
      <c r="N30" s="5">
        <v>226</v>
      </c>
    </row>
    <row r="31" spans="1:14" ht="15" customHeight="1" x14ac:dyDescent="0.25">
      <c r="A31" s="5" t="s">
        <v>14</v>
      </c>
      <c r="B31" s="5" t="s">
        <v>15</v>
      </c>
      <c r="C31" s="7" t="s">
        <v>49</v>
      </c>
      <c r="D31" s="5" t="str">
        <f>"00419520937"</f>
        <v>00419520937</v>
      </c>
      <c r="E31" s="6">
        <v>5000</v>
      </c>
      <c r="F31" s="5" t="s">
        <v>17</v>
      </c>
      <c r="G31" s="7" t="s">
        <v>18</v>
      </c>
      <c r="H31" s="8" t="s">
        <v>19</v>
      </c>
      <c r="I31" s="5" t="s">
        <v>20</v>
      </c>
      <c r="J31" s="5" t="s">
        <v>21</v>
      </c>
      <c r="K31" s="9">
        <v>45705</v>
      </c>
      <c r="L31" s="9">
        <v>45705</v>
      </c>
      <c r="M31" s="5">
        <v>2025</v>
      </c>
      <c r="N31" s="5">
        <v>227</v>
      </c>
    </row>
    <row r="32" spans="1:14" ht="15" customHeight="1" x14ac:dyDescent="0.25">
      <c r="A32" s="5" t="s">
        <v>14</v>
      </c>
      <c r="B32" s="5" t="s">
        <v>15</v>
      </c>
      <c r="C32" s="7" t="s">
        <v>52</v>
      </c>
      <c r="D32" s="5" t="str">
        <f>"94101670308"</f>
        <v>94101670308</v>
      </c>
      <c r="E32" s="6">
        <v>4998</v>
      </c>
      <c r="F32" s="5" t="s">
        <v>17</v>
      </c>
      <c r="G32" s="7" t="s">
        <v>18</v>
      </c>
      <c r="H32" s="8" t="s">
        <v>19</v>
      </c>
      <c r="I32" s="5" t="s">
        <v>20</v>
      </c>
      <c r="J32" s="5" t="s">
        <v>21</v>
      </c>
      <c r="K32" s="9">
        <v>45707</v>
      </c>
      <c r="L32" s="9">
        <v>45707</v>
      </c>
      <c r="M32" s="5">
        <v>2025</v>
      </c>
      <c r="N32" s="5">
        <v>234</v>
      </c>
    </row>
    <row r="33" spans="1:14" ht="15" customHeight="1" x14ac:dyDescent="0.25">
      <c r="A33" s="5" t="s">
        <v>14</v>
      </c>
      <c r="B33" s="5" t="s">
        <v>15</v>
      </c>
      <c r="C33" s="7" t="s">
        <v>51</v>
      </c>
      <c r="D33" s="5" t="str">
        <f>"90012090933"</f>
        <v>90012090933</v>
      </c>
      <c r="E33" s="6">
        <v>5000</v>
      </c>
      <c r="F33" s="5" t="s">
        <v>17</v>
      </c>
      <c r="G33" s="7" t="s">
        <v>18</v>
      </c>
      <c r="H33" s="8" t="s">
        <v>19</v>
      </c>
      <c r="I33" s="5" t="s">
        <v>20</v>
      </c>
      <c r="J33" s="5" t="s">
        <v>21</v>
      </c>
      <c r="K33" s="9">
        <v>45707</v>
      </c>
      <c r="L33" s="9">
        <v>45707</v>
      </c>
      <c r="M33" s="5">
        <v>2025</v>
      </c>
      <c r="N33" s="5">
        <v>235</v>
      </c>
    </row>
    <row r="34" spans="1:14" ht="15" customHeight="1" x14ac:dyDescent="0.25">
      <c r="A34" s="5" t="s">
        <v>14</v>
      </c>
      <c r="B34" s="5" t="s">
        <v>15</v>
      </c>
      <c r="C34" s="7" t="s">
        <v>57</v>
      </c>
      <c r="D34" s="5" t="str">
        <f>"90012670320"</f>
        <v>90012670320</v>
      </c>
      <c r="E34" s="6">
        <v>5000</v>
      </c>
      <c r="F34" s="5" t="s">
        <v>17</v>
      </c>
      <c r="G34" s="7" t="s">
        <v>18</v>
      </c>
      <c r="H34" s="8" t="s">
        <v>19</v>
      </c>
      <c r="I34" s="5" t="s">
        <v>20</v>
      </c>
      <c r="J34" s="5" t="s">
        <v>21</v>
      </c>
      <c r="K34" s="9">
        <v>45713</v>
      </c>
      <c r="L34" s="9">
        <v>45713</v>
      </c>
      <c r="M34" s="5">
        <v>2025</v>
      </c>
      <c r="N34" s="5">
        <v>258</v>
      </c>
    </row>
    <row r="35" spans="1:14" ht="15" customHeight="1" x14ac:dyDescent="0.25">
      <c r="A35" s="5" t="s">
        <v>14</v>
      </c>
      <c r="B35" s="5" t="s">
        <v>15</v>
      </c>
      <c r="C35" s="7" t="s">
        <v>56</v>
      </c>
      <c r="D35" s="5" t="str">
        <f>"94132520308"</f>
        <v>94132520308</v>
      </c>
      <c r="E35" s="6">
        <v>5000</v>
      </c>
      <c r="F35" s="5" t="s">
        <v>17</v>
      </c>
      <c r="G35" s="7" t="s">
        <v>18</v>
      </c>
      <c r="H35" s="8" t="s">
        <v>19</v>
      </c>
      <c r="I35" s="5" t="s">
        <v>20</v>
      </c>
      <c r="J35" s="5" t="s">
        <v>21</v>
      </c>
      <c r="K35" s="9">
        <v>45713</v>
      </c>
      <c r="L35" s="9">
        <v>45713</v>
      </c>
      <c r="M35" s="5">
        <v>2025</v>
      </c>
      <c r="N35" s="5">
        <v>259</v>
      </c>
    </row>
    <row r="36" spans="1:14" ht="15" customHeight="1" x14ac:dyDescent="0.25">
      <c r="A36" s="5" t="s">
        <v>14</v>
      </c>
      <c r="B36" s="5" t="s">
        <v>15</v>
      </c>
      <c r="C36" s="7" t="s">
        <v>55</v>
      </c>
      <c r="D36" s="5" t="str">
        <f>"00839390325"</f>
        <v>00839390325</v>
      </c>
      <c r="E36" s="6">
        <v>5000</v>
      </c>
      <c r="F36" s="5" t="s">
        <v>17</v>
      </c>
      <c r="G36" s="7" t="s">
        <v>18</v>
      </c>
      <c r="H36" s="8" t="s">
        <v>19</v>
      </c>
      <c r="I36" s="5" t="s">
        <v>20</v>
      </c>
      <c r="J36" s="5" t="s">
        <v>21</v>
      </c>
      <c r="K36" s="9">
        <v>45713</v>
      </c>
      <c r="L36" s="9">
        <v>45713</v>
      </c>
      <c r="M36" s="5">
        <v>2025</v>
      </c>
      <c r="N36" s="5">
        <v>260</v>
      </c>
    </row>
    <row r="37" spans="1:14" ht="15" customHeight="1" x14ac:dyDescent="0.25">
      <c r="A37" s="5" t="s">
        <v>14</v>
      </c>
      <c r="B37" s="5" t="s">
        <v>15</v>
      </c>
      <c r="C37" s="7" t="s">
        <v>54</v>
      </c>
      <c r="D37" s="5" t="str">
        <f>"91023030934"</f>
        <v>91023030934</v>
      </c>
      <c r="E37" s="6">
        <v>5000</v>
      </c>
      <c r="F37" s="5" t="s">
        <v>17</v>
      </c>
      <c r="G37" s="7" t="s">
        <v>18</v>
      </c>
      <c r="H37" s="8" t="s">
        <v>19</v>
      </c>
      <c r="I37" s="5" t="s">
        <v>20</v>
      </c>
      <c r="J37" s="5" t="s">
        <v>21</v>
      </c>
      <c r="K37" s="9">
        <v>45713</v>
      </c>
      <c r="L37" s="9">
        <v>45713</v>
      </c>
      <c r="M37" s="5">
        <v>2025</v>
      </c>
      <c r="N37" s="5">
        <v>261</v>
      </c>
    </row>
    <row r="38" spans="1:14" ht="15" customHeight="1" x14ac:dyDescent="0.25">
      <c r="A38" s="5" t="s">
        <v>14</v>
      </c>
      <c r="B38" s="5" t="s">
        <v>15</v>
      </c>
      <c r="C38" s="7" t="s">
        <v>53</v>
      </c>
      <c r="D38" s="5" t="str">
        <f>"01498160934"</f>
        <v>01498160934</v>
      </c>
      <c r="E38" s="6">
        <v>3500</v>
      </c>
      <c r="F38" s="5" t="s">
        <v>17</v>
      </c>
      <c r="G38" s="7" t="s">
        <v>18</v>
      </c>
      <c r="H38" s="8" t="s">
        <v>19</v>
      </c>
      <c r="I38" s="5" t="s">
        <v>20</v>
      </c>
      <c r="J38" s="5" t="s">
        <v>21</v>
      </c>
      <c r="K38" s="9">
        <v>45713</v>
      </c>
      <c r="L38" s="9">
        <v>45713</v>
      </c>
      <c r="M38" s="5">
        <v>2025</v>
      </c>
      <c r="N38" s="5">
        <v>262</v>
      </c>
    </row>
    <row r="39" spans="1:14" ht="15" customHeight="1" x14ac:dyDescent="0.25">
      <c r="A39" s="5" t="s">
        <v>14</v>
      </c>
      <c r="B39" s="5" t="s">
        <v>15</v>
      </c>
      <c r="C39" s="7" t="s">
        <v>58</v>
      </c>
      <c r="D39" s="5" t="str">
        <f>"80015090329"</f>
        <v>80015090329</v>
      </c>
      <c r="E39" s="6">
        <v>5000</v>
      </c>
      <c r="F39" s="5" t="s">
        <v>17</v>
      </c>
      <c r="G39" s="7" t="s">
        <v>18</v>
      </c>
      <c r="H39" s="8" t="s">
        <v>19</v>
      </c>
      <c r="I39" s="5" t="s">
        <v>20</v>
      </c>
      <c r="J39" s="5" t="s">
        <v>21</v>
      </c>
      <c r="K39" s="9">
        <v>45714</v>
      </c>
      <c r="L39" s="9">
        <v>45714</v>
      </c>
      <c r="M39" s="5">
        <v>2025</v>
      </c>
      <c r="N39" s="5">
        <v>268</v>
      </c>
    </row>
    <row r="40" spans="1:14" ht="15" customHeight="1" x14ac:dyDescent="0.25">
      <c r="A40" s="5" t="s">
        <v>14</v>
      </c>
      <c r="B40" s="5" t="s">
        <v>15</v>
      </c>
      <c r="C40" s="7" t="s">
        <v>59</v>
      </c>
      <c r="D40" s="5" t="str">
        <f>"80023830302"</f>
        <v>80023830302</v>
      </c>
      <c r="E40" s="6">
        <v>5000</v>
      </c>
      <c r="F40" s="5" t="s">
        <v>17</v>
      </c>
      <c r="G40" s="7" t="s">
        <v>18</v>
      </c>
      <c r="H40" s="8" t="s">
        <v>19</v>
      </c>
      <c r="I40" s="5" t="s">
        <v>20</v>
      </c>
      <c r="J40" s="5" t="s">
        <v>21</v>
      </c>
      <c r="K40" s="9">
        <v>45715</v>
      </c>
      <c r="L40" s="9">
        <v>45715</v>
      </c>
      <c r="M40" s="5">
        <v>2025</v>
      </c>
      <c r="N40" s="5">
        <v>269</v>
      </c>
    </row>
    <row r="41" spans="1:14" ht="15" customHeight="1" x14ac:dyDescent="0.25">
      <c r="A41" s="5" t="s">
        <v>14</v>
      </c>
      <c r="B41" s="5" t="s">
        <v>15</v>
      </c>
      <c r="C41" s="7" t="s">
        <v>60</v>
      </c>
      <c r="D41" s="5" t="str">
        <f>"90010580935"</f>
        <v>90010580935</v>
      </c>
      <c r="E41" s="6">
        <v>5000</v>
      </c>
      <c r="F41" s="5" t="s">
        <v>17</v>
      </c>
      <c r="G41" s="7" t="s">
        <v>18</v>
      </c>
      <c r="H41" s="8" t="s">
        <v>19</v>
      </c>
      <c r="I41" s="5" t="s">
        <v>20</v>
      </c>
      <c r="J41" s="5" t="s">
        <v>21</v>
      </c>
      <c r="K41" s="9">
        <v>45719</v>
      </c>
      <c r="L41" s="9">
        <v>45719</v>
      </c>
      <c r="M41" s="5">
        <v>2025</v>
      </c>
      <c r="N41" s="5">
        <v>282</v>
      </c>
    </row>
    <row r="42" spans="1:14" ht="15" customHeight="1" x14ac:dyDescent="0.25">
      <c r="A42" s="5" t="s">
        <v>14</v>
      </c>
      <c r="B42" s="5" t="s">
        <v>15</v>
      </c>
      <c r="C42" s="7" t="s">
        <v>66</v>
      </c>
      <c r="D42" s="5" t="str">
        <f>"91090160937"</f>
        <v>91090160937</v>
      </c>
      <c r="E42" s="6">
        <v>2300.62</v>
      </c>
      <c r="F42" s="5" t="s">
        <v>17</v>
      </c>
      <c r="G42" s="7" t="s">
        <v>18</v>
      </c>
      <c r="H42" s="8" t="s">
        <v>19</v>
      </c>
      <c r="I42" s="5" t="s">
        <v>20</v>
      </c>
      <c r="J42" s="5" t="s">
        <v>21</v>
      </c>
      <c r="K42" s="9">
        <v>45720</v>
      </c>
      <c r="L42" s="9">
        <v>45720</v>
      </c>
      <c r="M42" s="5">
        <v>2025</v>
      </c>
      <c r="N42" s="5">
        <v>287</v>
      </c>
    </row>
    <row r="43" spans="1:14" ht="15" customHeight="1" x14ac:dyDescent="0.25">
      <c r="A43" s="5" t="s">
        <v>14</v>
      </c>
      <c r="B43" s="5" t="s">
        <v>15</v>
      </c>
      <c r="C43" s="7" t="s">
        <v>65</v>
      </c>
      <c r="D43" s="5" t="str">
        <f>"81003320306"</f>
        <v>81003320306</v>
      </c>
      <c r="E43" s="6">
        <v>5000</v>
      </c>
      <c r="F43" s="5" t="s">
        <v>17</v>
      </c>
      <c r="G43" s="7" t="s">
        <v>18</v>
      </c>
      <c r="H43" s="8" t="s">
        <v>19</v>
      </c>
      <c r="I43" s="5" t="s">
        <v>20</v>
      </c>
      <c r="J43" s="5" t="s">
        <v>21</v>
      </c>
      <c r="K43" s="9">
        <v>45720</v>
      </c>
      <c r="L43" s="9">
        <v>45720</v>
      </c>
      <c r="M43" s="5">
        <v>2025</v>
      </c>
      <c r="N43" s="5">
        <v>288</v>
      </c>
    </row>
    <row r="44" spans="1:14" ht="15" customHeight="1" x14ac:dyDescent="0.25">
      <c r="A44" s="5" t="s">
        <v>14</v>
      </c>
      <c r="B44" s="5" t="s">
        <v>15</v>
      </c>
      <c r="C44" s="7" t="s">
        <v>64</v>
      </c>
      <c r="D44" s="5" t="str">
        <f>"90036620319"</f>
        <v>90036620319</v>
      </c>
      <c r="E44" s="6">
        <v>2100</v>
      </c>
      <c r="F44" s="5" t="s">
        <v>17</v>
      </c>
      <c r="G44" s="7" t="s">
        <v>18</v>
      </c>
      <c r="H44" s="8" t="s">
        <v>19</v>
      </c>
      <c r="I44" s="5" t="s">
        <v>20</v>
      </c>
      <c r="J44" s="5" t="s">
        <v>21</v>
      </c>
      <c r="K44" s="9">
        <v>45720</v>
      </c>
      <c r="L44" s="9">
        <v>45720</v>
      </c>
      <c r="M44" s="5">
        <v>2025</v>
      </c>
      <c r="N44" s="5">
        <v>289</v>
      </c>
    </row>
    <row r="45" spans="1:14" ht="15" customHeight="1" x14ac:dyDescent="0.25">
      <c r="A45" s="5" t="s">
        <v>14</v>
      </c>
      <c r="B45" s="5" t="s">
        <v>15</v>
      </c>
      <c r="C45" s="7" t="s">
        <v>63</v>
      </c>
      <c r="D45" s="5" t="str">
        <f>"911102040937"</f>
        <v>911102040937</v>
      </c>
      <c r="E45" s="6">
        <v>3570</v>
      </c>
      <c r="F45" s="5" t="s">
        <v>17</v>
      </c>
      <c r="G45" s="7" t="s">
        <v>18</v>
      </c>
      <c r="H45" s="8" t="s">
        <v>19</v>
      </c>
      <c r="I45" s="5" t="s">
        <v>20</v>
      </c>
      <c r="J45" s="5" t="s">
        <v>21</v>
      </c>
      <c r="K45" s="9">
        <v>45720</v>
      </c>
      <c r="L45" s="9">
        <v>45720</v>
      </c>
      <c r="M45" s="5">
        <v>2025</v>
      </c>
      <c r="N45" s="5">
        <v>291</v>
      </c>
    </row>
    <row r="46" spans="1:14" ht="15" customHeight="1" x14ac:dyDescent="0.25">
      <c r="A46" s="5" t="s">
        <v>14</v>
      </c>
      <c r="B46" s="5" t="s">
        <v>15</v>
      </c>
      <c r="C46" s="7" t="s">
        <v>62</v>
      </c>
      <c r="D46" s="5" t="str">
        <f>"94156250303"</f>
        <v>94156250303</v>
      </c>
      <c r="E46" s="6">
        <v>3500</v>
      </c>
      <c r="F46" s="5" t="s">
        <v>17</v>
      </c>
      <c r="G46" s="7" t="s">
        <v>18</v>
      </c>
      <c r="H46" s="8" t="s">
        <v>19</v>
      </c>
      <c r="I46" s="5" t="s">
        <v>20</v>
      </c>
      <c r="J46" s="5" t="s">
        <v>21</v>
      </c>
      <c r="K46" s="9">
        <v>45720</v>
      </c>
      <c r="L46" s="9">
        <v>45720</v>
      </c>
      <c r="M46" s="5">
        <v>2025</v>
      </c>
      <c r="N46" s="5">
        <v>293</v>
      </c>
    </row>
    <row r="47" spans="1:14" ht="15" customHeight="1" x14ac:dyDescent="0.25">
      <c r="A47" s="5" t="s">
        <v>14</v>
      </c>
      <c r="B47" s="5" t="s">
        <v>15</v>
      </c>
      <c r="C47" s="7" t="s">
        <v>61</v>
      </c>
      <c r="D47" s="5" t="str">
        <f>"00551890312"</f>
        <v>00551890312</v>
      </c>
      <c r="E47" s="6">
        <v>5000</v>
      </c>
      <c r="F47" s="5" t="s">
        <v>17</v>
      </c>
      <c r="G47" s="7" t="s">
        <v>18</v>
      </c>
      <c r="H47" s="8" t="s">
        <v>19</v>
      </c>
      <c r="I47" s="5" t="s">
        <v>20</v>
      </c>
      <c r="J47" s="5" t="s">
        <v>21</v>
      </c>
      <c r="K47" s="9">
        <v>45720</v>
      </c>
      <c r="L47" s="9">
        <v>45720</v>
      </c>
      <c r="M47" s="5">
        <v>2025</v>
      </c>
      <c r="N47" s="5">
        <v>294</v>
      </c>
    </row>
    <row r="48" spans="1:14" ht="15" customHeight="1" x14ac:dyDescent="0.25">
      <c r="A48" s="5" t="s">
        <v>14</v>
      </c>
      <c r="B48" s="5" t="s">
        <v>15</v>
      </c>
      <c r="C48" s="7" t="s">
        <v>76</v>
      </c>
      <c r="D48" s="5" t="str">
        <f>"02672690308"</f>
        <v>02672690308</v>
      </c>
      <c r="E48" s="6">
        <v>5000</v>
      </c>
      <c r="F48" s="5" t="s">
        <v>17</v>
      </c>
      <c r="G48" s="7" t="s">
        <v>18</v>
      </c>
      <c r="H48" s="8" t="s">
        <v>19</v>
      </c>
      <c r="I48" s="5" t="s">
        <v>20</v>
      </c>
      <c r="J48" s="5" t="s">
        <v>21</v>
      </c>
      <c r="K48" s="9">
        <v>45722</v>
      </c>
      <c r="L48" s="9">
        <v>45722</v>
      </c>
      <c r="M48" s="5">
        <v>2025</v>
      </c>
      <c r="N48" s="5">
        <v>300</v>
      </c>
    </row>
    <row r="49" spans="1:14" ht="15" customHeight="1" x14ac:dyDescent="0.25">
      <c r="A49" s="5" t="s">
        <v>14</v>
      </c>
      <c r="B49" s="5" t="s">
        <v>15</v>
      </c>
      <c r="C49" s="7" t="s">
        <v>75</v>
      </c>
      <c r="D49" s="5" t="str">
        <f>"94100060303"</f>
        <v>94100060303</v>
      </c>
      <c r="E49" s="6">
        <v>5000</v>
      </c>
      <c r="F49" s="5" t="s">
        <v>17</v>
      </c>
      <c r="G49" s="7" t="s">
        <v>18</v>
      </c>
      <c r="H49" s="8" t="s">
        <v>19</v>
      </c>
      <c r="I49" s="5" t="s">
        <v>20</v>
      </c>
      <c r="J49" s="5" t="s">
        <v>21</v>
      </c>
      <c r="K49" s="9">
        <v>45722</v>
      </c>
      <c r="L49" s="9">
        <v>45722</v>
      </c>
      <c r="M49" s="5">
        <v>2025</v>
      </c>
      <c r="N49" s="5">
        <v>301</v>
      </c>
    </row>
    <row r="50" spans="1:14" ht="15" customHeight="1" x14ac:dyDescent="0.25">
      <c r="A50" s="5" t="s">
        <v>14</v>
      </c>
      <c r="B50" s="5" t="s">
        <v>15</v>
      </c>
      <c r="C50" s="7" t="s">
        <v>74</v>
      </c>
      <c r="D50" s="5" t="str">
        <f>"02497290300"</f>
        <v>02497290300</v>
      </c>
      <c r="E50" s="6">
        <v>1750</v>
      </c>
      <c r="F50" s="5" t="s">
        <v>17</v>
      </c>
      <c r="G50" s="7" t="s">
        <v>18</v>
      </c>
      <c r="H50" s="8" t="s">
        <v>19</v>
      </c>
      <c r="I50" s="5" t="s">
        <v>20</v>
      </c>
      <c r="J50" s="5" t="s">
        <v>21</v>
      </c>
      <c r="K50" s="9">
        <v>45722</v>
      </c>
      <c r="L50" s="9">
        <v>45722</v>
      </c>
      <c r="M50" s="5">
        <v>2025</v>
      </c>
      <c r="N50" s="5">
        <v>302</v>
      </c>
    </row>
    <row r="51" spans="1:14" ht="15" customHeight="1" x14ac:dyDescent="0.25">
      <c r="A51" s="5" t="s">
        <v>14</v>
      </c>
      <c r="B51" s="5" t="s">
        <v>15</v>
      </c>
      <c r="C51" s="7" t="s">
        <v>73</v>
      </c>
      <c r="D51" s="5" t="str">
        <f>"01845460300"</f>
        <v>01845460300</v>
      </c>
      <c r="E51" s="6">
        <v>2732.8</v>
      </c>
      <c r="F51" s="5" t="s">
        <v>17</v>
      </c>
      <c r="G51" s="7" t="s">
        <v>18</v>
      </c>
      <c r="H51" s="8" t="s">
        <v>19</v>
      </c>
      <c r="I51" s="5" t="s">
        <v>20</v>
      </c>
      <c r="J51" s="5" t="s">
        <v>21</v>
      </c>
      <c r="K51" s="9">
        <v>45722</v>
      </c>
      <c r="L51" s="9">
        <v>45722</v>
      </c>
      <c r="M51" s="5">
        <v>2025</v>
      </c>
      <c r="N51" s="5">
        <v>303</v>
      </c>
    </row>
    <row r="52" spans="1:14" ht="15" customHeight="1" x14ac:dyDescent="0.25">
      <c r="A52" s="5" t="s">
        <v>14</v>
      </c>
      <c r="B52" s="5" t="s">
        <v>15</v>
      </c>
      <c r="C52" s="7" t="s">
        <v>72</v>
      </c>
      <c r="D52" s="5" t="str">
        <f>"92016220300"</f>
        <v>92016220300</v>
      </c>
      <c r="E52" s="6">
        <v>1801.1</v>
      </c>
      <c r="F52" s="5" t="s">
        <v>17</v>
      </c>
      <c r="G52" s="7" t="s">
        <v>18</v>
      </c>
      <c r="H52" s="8" t="s">
        <v>19</v>
      </c>
      <c r="I52" s="5" t="s">
        <v>20</v>
      </c>
      <c r="J52" s="5" t="s">
        <v>21</v>
      </c>
      <c r="K52" s="9">
        <v>45722</v>
      </c>
      <c r="L52" s="9">
        <v>45722</v>
      </c>
      <c r="M52" s="5">
        <v>2025</v>
      </c>
      <c r="N52" s="5">
        <v>304</v>
      </c>
    </row>
    <row r="53" spans="1:14" ht="15" customHeight="1" x14ac:dyDescent="0.25">
      <c r="A53" s="5" t="s">
        <v>14</v>
      </c>
      <c r="B53" s="5" t="s">
        <v>15</v>
      </c>
      <c r="C53" s="7" t="s">
        <v>71</v>
      </c>
      <c r="D53" s="5" t="str">
        <f>"81007410319"</f>
        <v>81007410319</v>
      </c>
      <c r="E53" s="6">
        <v>2590</v>
      </c>
      <c r="F53" s="5" t="s">
        <v>17</v>
      </c>
      <c r="G53" s="7" t="s">
        <v>18</v>
      </c>
      <c r="H53" s="8" t="s">
        <v>19</v>
      </c>
      <c r="I53" s="5" t="s">
        <v>20</v>
      </c>
      <c r="J53" s="5" t="s">
        <v>21</v>
      </c>
      <c r="K53" s="9">
        <v>45722</v>
      </c>
      <c r="L53" s="9">
        <v>45722</v>
      </c>
      <c r="M53" s="5">
        <v>2025</v>
      </c>
      <c r="N53" s="5">
        <v>305</v>
      </c>
    </row>
    <row r="54" spans="1:14" ht="15" customHeight="1" x14ac:dyDescent="0.25">
      <c r="A54" s="5" t="s">
        <v>14</v>
      </c>
      <c r="B54" s="5" t="s">
        <v>15</v>
      </c>
      <c r="C54" s="7" t="s">
        <v>70</v>
      </c>
      <c r="D54" s="5" t="str">
        <f>"90170640321"</f>
        <v>90170640321</v>
      </c>
      <c r="E54" s="6">
        <v>3437</v>
      </c>
      <c r="F54" s="5" t="s">
        <v>17</v>
      </c>
      <c r="G54" s="7" t="s">
        <v>18</v>
      </c>
      <c r="H54" s="8" t="s">
        <v>19</v>
      </c>
      <c r="I54" s="5" t="s">
        <v>20</v>
      </c>
      <c r="J54" s="5" t="s">
        <v>21</v>
      </c>
      <c r="K54" s="9">
        <v>45722</v>
      </c>
      <c r="L54" s="9">
        <v>45722</v>
      </c>
      <c r="M54" s="5">
        <v>2025</v>
      </c>
      <c r="N54" s="5">
        <v>306</v>
      </c>
    </row>
    <row r="55" spans="1:14" ht="15" customHeight="1" x14ac:dyDescent="0.25">
      <c r="A55" s="5" t="s">
        <v>14</v>
      </c>
      <c r="B55" s="5" t="s">
        <v>15</v>
      </c>
      <c r="C55" s="14" t="s">
        <v>69</v>
      </c>
      <c r="D55" s="5" t="str">
        <f>"01556800934"</f>
        <v>01556800934</v>
      </c>
      <c r="E55" s="6">
        <v>5000</v>
      </c>
      <c r="F55" s="5" t="s">
        <v>17</v>
      </c>
      <c r="G55" s="7" t="s">
        <v>18</v>
      </c>
      <c r="H55" s="8" t="s">
        <v>19</v>
      </c>
      <c r="I55" s="5" t="s">
        <v>20</v>
      </c>
      <c r="J55" s="5" t="s">
        <v>21</v>
      </c>
      <c r="K55" s="9">
        <v>45722</v>
      </c>
      <c r="L55" s="9">
        <v>45722</v>
      </c>
      <c r="M55" s="5">
        <v>2025</v>
      </c>
      <c r="N55" s="5">
        <v>307</v>
      </c>
    </row>
    <row r="56" spans="1:14" ht="15" customHeight="1" x14ac:dyDescent="0.25">
      <c r="A56" s="5" t="s">
        <v>14</v>
      </c>
      <c r="B56" s="5" t="s">
        <v>15</v>
      </c>
      <c r="C56" s="7" t="s">
        <v>68</v>
      </c>
      <c r="D56" s="5" t="str">
        <f>"93012550302"</f>
        <v>93012550302</v>
      </c>
      <c r="E56" s="6">
        <v>4805.92</v>
      </c>
      <c r="F56" s="5" t="s">
        <v>17</v>
      </c>
      <c r="G56" s="7" t="s">
        <v>18</v>
      </c>
      <c r="H56" s="8" t="s">
        <v>19</v>
      </c>
      <c r="I56" s="5" t="s">
        <v>20</v>
      </c>
      <c r="J56" s="5" t="s">
        <v>21</v>
      </c>
      <c r="K56" s="9">
        <v>45722</v>
      </c>
      <c r="L56" s="9">
        <v>45722</v>
      </c>
      <c r="M56" s="5">
        <v>2025</v>
      </c>
      <c r="N56" s="5">
        <v>308</v>
      </c>
    </row>
    <row r="57" spans="1:14" ht="15" customHeight="1" x14ac:dyDescent="0.25">
      <c r="A57" s="5" t="s">
        <v>14</v>
      </c>
      <c r="B57" s="5" t="s">
        <v>15</v>
      </c>
      <c r="C57" s="7" t="s">
        <v>67</v>
      </c>
      <c r="D57" s="5" t="str">
        <f>"90032700313"</f>
        <v>90032700313</v>
      </c>
      <c r="E57" s="6">
        <v>4404.12</v>
      </c>
      <c r="F57" s="5" t="s">
        <v>17</v>
      </c>
      <c r="G57" s="7" t="s">
        <v>18</v>
      </c>
      <c r="H57" s="8" t="s">
        <v>19</v>
      </c>
      <c r="I57" s="5" t="s">
        <v>20</v>
      </c>
      <c r="J57" s="5" t="s">
        <v>21</v>
      </c>
      <c r="K57" s="9">
        <v>45722</v>
      </c>
      <c r="L57" s="9">
        <v>45722</v>
      </c>
      <c r="M57" s="5">
        <v>2025</v>
      </c>
      <c r="N57" s="5">
        <v>309</v>
      </c>
    </row>
    <row r="58" spans="1:14" ht="15" customHeight="1" x14ac:dyDescent="0.25">
      <c r="A58" s="5" t="s">
        <v>14</v>
      </c>
      <c r="B58" s="5" t="s">
        <v>15</v>
      </c>
      <c r="C58" s="14" t="s">
        <v>78</v>
      </c>
      <c r="D58" s="5" t="str">
        <f>"94118510307"</f>
        <v>94118510307</v>
      </c>
      <c r="E58" s="6">
        <v>3500</v>
      </c>
      <c r="F58" s="5" t="s">
        <v>17</v>
      </c>
      <c r="G58" s="7" t="s">
        <v>18</v>
      </c>
      <c r="H58" s="8" t="s">
        <v>19</v>
      </c>
      <c r="I58" s="5" t="s">
        <v>20</v>
      </c>
      <c r="J58" s="5" t="s">
        <v>21</v>
      </c>
      <c r="K58" s="9">
        <v>45726</v>
      </c>
      <c r="L58" s="9">
        <v>45726</v>
      </c>
      <c r="M58" s="5">
        <v>2025</v>
      </c>
      <c r="N58" s="5">
        <v>313</v>
      </c>
    </row>
    <row r="59" spans="1:14" ht="15" customHeight="1" x14ac:dyDescent="0.25">
      <c r="A59" s="5" t="s">
        <v>14</v>
      </c>
      <c r="B59" s="5" t="s">
        <v>15</v>
      </c>
      <c r="C59" s="7" t="s">
        <v>77</v>
      </c>
      <c r="D59" s="5" t="str">
        <f>"91010320934"</f>
        <v>91010320934</v>
      </c>
      <c r="E59" s="6">
        <v>2024.54</v>
      </c>
      <c r="F59" s="5" t="s">
        <v>17</v>
      </c>
      <c r="G59" s="7" t="s">
        <v>18</v>
      </c>
      <c r="H59" s="8" t="s">
        <v>19</v>
      </c>
      <c r="I59" s="5" t="s">
        <v>20</v>
      </c>
      <c r="J59" s="5" t="s">
        <v>21</v>
      </c>
      <c r="K59" s="9">
        <v>45726</v>
      </c>
      <c r="L59" s="9">
        <v>45726</v>
      </c>
      <c r="M59" s="5">
        <v>2025</v>
      </c>
      <c r="N59" s="5">
        <v>320</v>
      </c>
    </row>
    <row r="60" spans="1:14" ht="15" customHeight="1" x14ac:dyDescent="0.25">
      <c r="A60" s="5" t="s">
        <v>14</v>
      </c>
      <c r="B60" s="5" t="s">
        <v>15</v>
      </c>
      <c r="C60" s="7" t="s">
        <v>80</v>
      </c>
      <c r="D60" s="5" t="str">
        <f>"91002390937"</f>
        <v>91002390937</v>
      </c>
      <c r="E60" s="6">
        <v>5000</v>
      </c>
      <c r="F60" s="5" t="s">
        <v>17</v>
      </c>
      <c r="G60" s="7" t="s">
        <v>18</v>
      </c>
      <c r="H60" s="8" t="s">
        <v>19</v>
      </c>
      <c r="I60" s="5" t="s">
        <v>20</v>
      </c>
      <c r="J60" s="5" t="s">
        <v>21</v>
      </c>
      <c r="K60" s="9">
        <v>45727</v>
      </c>
      <c r="L60" s="9">
        <v>45727</v>
      </c>
      <c r="M60" s="5">
        <v>2025</v>
      </c>
      <c r="N60" s="5">
        <v>321</v>
      </c>
    </row>
    <row r="61" spans="1:14" ht="15" customHeight="1" x14ac:dyDescent="0.25">
      <c r="A61" s="5" t="s">
        <v>14</v>
      </c>
      <c r="B61" s="5" t="s">
        <v>15</v>
      </c>
      <c r="C61" s="7" t="s">
        <v>79</v>
      </c>
      <c r="D61" s="5" t="str">
        <f>"91077300936"</f>
        <v>91077300936</v>
      </c>
      <c r="E61" s="6">
        <v>2569</v>
      </c>
      <c r="F61" s="5" t="s">
        <v>17</v>
      </c>
      <c r="G61" s="7" t="s">
        <v>18</v>
      </c>
      <c r="H61" s="8" t="s">
        <v>19</v>
      </c>
      <c r="I61" s="5" t="s">
        <v>20</v>
      </c>
      <c r="J61" s="5" t="s">
        <v>21</v>
      </c>
      <c r="K61" s="9">
        <v>45727</v>
      </c>
      <c r="L61" s="9">
        <v>45727</v>
      </c>
      <c r="M61" s="5">
        <v>2025</v>
      </c>
      <c r="N61" s="5">
        <v>324</v>
      </c>
    </row>
    <row r="62" spans="1:14" ht="15" customHeight="1" x14ac:dyDescent="0.25">
      <c r="A62" s="5" t="s">
        <v>14</v>
      </c>
      <c r="B62" s="5" t="s">
        <v>15</v>
      </c>
      <c r="C62" s="7" t="s">
        <v>83</v>
      </c>
      <c r="D62" s="5" t="str">
        <f>"93016660305"</f>
        <v>93016660305</v>
      </c>
      <c r="E62" s="6">
        <v>4830</v>
      </c>
      <c r="F62" s="5" t="s">
        <v>17</v>
      </c>
      <c r="G62" s="7" t="s">
        <v>18</v>
      </c>
      <c r="H62" s="8" t="s">
        <v>19</v>
      </c>
      <c r="I62" s="5" t="s">
        <v>20</v>
      </c>
      <c r="J62" s="5" t="s">
        <v>21</v>
      </c>
      <c r="K62" s="9">
        <v>45728</v>
      </c>
      <c r="L62" s="9">
        <v>45728</v>
      </c>
      <c r="M62" s="5">
        <v>2025</v>
      </c>
      <c r="N62" s="5">
        <v>328</v>
      </c>
    </row>
    <row r="63" spans="1:14" ht="15" customHeight="1" x14ac:dyDescent="0.25">
      <c r="A63" s="5" t="s">
        <v>14</v>
      </c>
      <c r="B63" s="5" t="s">
        <v>15</v>
      </c>
      <c r="C63" s="7" t="s">
        <v>82</v>
      </c>
      <c r="D63" s="5" t="str">
        <f>"92019790309"</f>
        <v>92019790309</v>
      </c>
      <c r="E63" s="6">
        <v>2343.3200000000002</v>
      </c>
      <c r="F63" s="5" t="s">
        <v>17</v>
      </c>
      <c r="G63" s="7" t="s">
        <v>18</v>
      </c>
      <c r="H63" s="8" t="s">
        <v>19</v>
      </c>
      <c r="I63" s="5" t="s">
        <v>20</v>
      </c>
      <c r="J63" s="5" t="s">
        <v>21</v>
      </c>
      <c r="K63" s="9">
        <v>45728</v>
      </c>
      <c r="L63" s="9">
        <v>45728</v>
      </c>
      <c r="M63" s="5">
        <v>2025</v>
      </c>
      <c r="N63" s="5">
        <v>329</v>
      </c>
    </row>
    <row r="64" spans="1:14" ht="15" customHeight="1" x14ac:dyDescent="0.25">
      <c r="A64" s="5" t="s">
        <v>14</v>
      </c>
      <c r="B64" s="5" t="s">
        <v>15</v>
      </c>
      <c r="C64" s="7" t="s">
        <v>81</v>
      </c>
      <c r="D64" s="5" t="str">
        <f>"80003530310"</f>
        <v>80003530310</v>
      </c>
      <c r="E64" s="6">
        <v>5000</v>
      </c>
      <c r="F64" s="5" t="s">
        <v>17</v>
      </c>
      <c r="G64" s="7" t="s">
        <v>18</v>
      </c>
      <c r="H64" s="8" t="s">
        <v>19</v>
      </c>
      <c r="I64" s="5" t="s">
        <v>20</v>
      </c>
      <c r="J64" s="5" t="s">
        <v>21</v>
      </c>
      <c r="K64" s="9">
        <v>45728</v>
      </c>
      <c r="L64" s="9">
        <v>45728</v>
      </c>
      <c r="M64" s="5">
        <v>2025</v>
      </c>
      <c r="N64" s="5">
        <v>330</v>
      </c>
    </row>
    <row r="65" spans="1:14" ht="15" customHeight="1" x14ac:dyDescent="0.25">
      <c r="A65" s="5" t="s">
        <v>14</v>
      </c>
      <c r="B65" s="5" t="s">
        <v>15</v>
      </c>
      <c r="C65" s="7" t="s">
        <v>84</v>
      </c>
      <c r="D65" s="5" t="str">
        <f>"92001480307"</f>
        <v>92001480307</v>
      </c>
      <c r="E65" s="6">
        <v>1213.5999999999999</v>
      </c>
      <c r="F65" s="5" t="s">
        <v>17</v>
      </c>
      <c r="G65" s="7" t="s">
        <v>18</v>
      </c>
      <c r="H65" s="8" t="s">
        <v>19</v>
      </c>
      <c r="I65" s="5" t="s">
        <v>20</v>
      </c>
      <c r="J65" s="5" t="s">
        <v>21</v>
      </c>
      <c r="K65" s="9">
        <v>45729</v>
      </c>
      <c r="L65" s="9">
        <v>45729</v>
      </c>
      <c r="M65" s="5">
        <v>2025</v>
      </c>
      <c r="N65" s="5">
        <v>340</v>
      </c>
    </row>
    <row r="66" spans="1:14" ht="15" customHeight="1" x14ac:dyDescent="0.25">
      <c r="A66" s="5" t="s">
        <v>14</v>
      </c>
      <c r="B66" s="5" t="s">
        <v>15</v>
      </c>
      <c r="C66" s="7" t="s">
        <v>87</v>
      </c>
      <c r="D66" s="5" t="str">
        <f>"90010410315"</f>
        <v>90010410315</v>
      </c>
      <c r="E66" s="6">
        <v>3500</v>
      </c>
      <c r="F66" s="5" t="s">
        <v>17</v>
      </c>
      <c r="G66" s="7" t="s">
        <v>18</v>
      </c>
      <c r="H66" s="8" t="s">
        <v>19</v>
      </c>
      <c r="I66" s="5" t="s">
        <v>20</v>
      </c>
      <c r="J66" s="5" t="s">
        <v>21</v>
      </c>
      <c r="K66" s="9">
        <v>45734</v>
      </c>
      <c r="L66" s="9">
        <v>45734</v>
      </c>
      <c r="M66" s="5">
        <v>2025</v>
      </c>
      <c r="N66" s="5">
        <v>358</v>
      </c>
    </row>
    <row r="67" spans="1:14" ht="15" customHeight="1" x14ac:dyDescent="0.25">
      <c r="A67" s="5" t="s">
        <v>14</v>
      </c>
      <c r="B67" s="5" t="s">
        <v>15</v>
      </c>
      <c r="C67" s="7" t="s">
        <v>86</v>
      </c>
      <c r="D67" s="5" t="str">
        <f>"91077900933"</f>
        <v>91077900933</v>
      </c>
      <c r="E67" s="6">
        <v>5000</v>
      </c>
      <c r="F67" s="5" t="s">
        <v>17</v>
      </c>
      <c r="G67" s="7" t="s">
        <v>18</v>
      </c>
      <c r="H67" s="8" t="s">
        <v>19</v>
      </c>
      <c r="I67" s="5" t="s">
        <v>20</v>
      </c>
      <c r="J67" s="5" t="s">
        <v>21</v>
      </c>
      <c r="K67" s="9">
        <v>45734</v>
      </c>
      <c r="L67" s="9">
        <v>45734</v>
      </c>
      <c r="M67" s="5">
        <v>2025</v>
      </c>
      <c r="N67" s="5">
        <v>361</v>
      </c>
    </row>
    <row r="68" spans="1:14" ht="15" customHeight="1" x14ac:dyDescent="0.25">
      <c r="A68" s="5" t="s">
        <v>14</v>
      </c>
      <c r="B68" s="5" t="s">
        <v>15</v>
      </c>
      <c r="C68" s="7" t="s">
        <v>85</v>
      </c>
      <c r="D68" s="5" t="str">
        <f>"94057810304"</f>
        <v>94057810304</v>
      </c>
      <c r="E68" s="6">
        <v>4859.3999999999996</v>
      </c>
      <c r="F68" s="5" t="s">
        <v>17</v>
      </c>
      <c r="G68" s="7" t="s">
        <v>18</v>
      </c>
      <c r="H68" s="8" t="s">
        <v>19</v>
      </c>
      <c r="I68" s="5" t="s">
        <v>20</v>
      </c>
      <c r="J68" s="5" t="s">
        <v>21</v>
      </c>
      <c r="K68" s="9">
        <v>45734</v>
      </c>
      <c r="L68" s="9">
        <v>45734</v>
      </c>
      <c r="M68" s="5">
        <v>2025</v>
      </c>
      <c r="N68" s="5">
        <v>362</v>
      </c>
    </row>
    <row r="69" spans="1:14" ht="15" customHeight="1" x14ac:dyDescent="0.25">
      <c r="A69" s="5" t="s">
        <v>14</v>
      </c>
      <c r="B69" s="5" t="s">
        <v>15</v>
      </c>
      <c r="C69" s="7" t="s">
        <v>91</v>
      </c>
      <c r="D69" s="5" t="str">
        <f>"83004190308"</f>
        <v>83004190308</v>
      </c>
      <c r="E69" s="6">
        <v>3236.77</v>
      </c>
      <c r="F69" s="5" t="s">
        <v>17</v>
      </c>
      <c r="G69" s="7" t="s">
        <v>18</v>
      </c>
      <c r="H69" s="8" t="s">
        <v>19</v>
      </c>
      <c r="I69" s="5" t="s">
        <v>20</v>
      </c>
      <c r="J69" s="5" t="s">
        <v>21</v>
      </c>
      <c r="K69" s="9">
        <v>45735</v>
      </c>
      <c r="L69" s="9">
        <v>45735</v>
      </c>
      <c r="M69" s="5">
        <v>2025</v>
      </c>
      <c r="N69" s="5">
        <v>364</v>
      </c>
    </row>
    <row r="70" spans="1:14" ht="15" customHeight="1" x14ac:dyDescent="0.25">
      <c r="A70" s="5" t="s">
        <v>14</v>
      </c>
      <c r="B70" s="5" t="s">
        <v>15</v>
      </c>
      <c r="C70" s="7" t="s">
        <v>90</v>
      </c>
      <c r="D70" s="5" t="str">
        <f>"01933960302"</f>
        <v>01933960302</v>
      </c>
      <c r="E70" s="6">
        <v>5000</v>
      </c>
      <c r="F70" s="5" t="s">
        <v>17</v>
      </c>
      <c r="G70" s="7" t="s">
        <v>18</v>
      </c>
      <c r="H70" s="8" t="s">
        <v>19</v>
      </c>
      <c r="I70" s="5" t="s">
        <v>20</v>
      </c>
      <c r="J70" s="5" t="s">
        <v>21</v>
      </c>
      <c r="K70" s="9">
        <v>45735</v>
      </c>
      <c r="L70" s="9">
        <v>45735</v>
      </c>
      <c r="M70" s="5">
        <v>2025</v>
      </c>
      <c r="N70" s="5">
        <v>366</v>
      </c>
    </row>
    <row r="71" spans="1:14" ht="15" customHeight="1" x14ac:dyDescent="0.25">
      <c r="A71" s="5" t="s">
        <v>14</v>
      </c>
      <c r="B71" s="5" t="s">
        <v>15</v>
      </c>
      <c r="C71" s="7" t="s">
        <v>89</v>
      </c>
      <c r="D71" s="5" t="str">
        <f>"91100860930"</f>
        <v>91100860930</v>
      </c>
      <c r="E71" s="6">
        <v>4999.3999999999996</v>
      </c>
      <c r="F71" s="5" t="s">
        <v>17</v>
      </c>
      <c r="G71" s="7" t="s">
        <v>18</v>
      </c>
      <c r="H71" s="8" t="s">
        <v>19</v>
      </c>
      <c r="I71" s="5" t="s">
        <v>20</v>
      </c>
      <c r="J71" s="5" t="s">
        <v>21</v>
      </c>
      <c r="K71" s="9">
        <v>45735</v>
      </c>
      <c r="L71" s="9">
        <v>45735</v>
      </c>
      <c r="M71" s="5">
        <v>2025</v>
      </c>
      <c r="N71" s="5">
        <v>369</v>
      </c>
    </row>
    <row r="72" spans="1:14" ht="15" customHeight="1" x14ac:dyDescent="0.25">
      <c r="A72" s="5" t="s">
        <v>14</v>
      </c>
      <c r="B72" s="5" t="s">
        <v>15</v>
      </c>
      <c r="C72" s="7" t="s">
        <v>88</v>
      </c>
      <c r="D72" s="5" t="str">
        <f>"94141350309"</f>
        <v>94141350309</v>
      </c>
      <c r="E72" s="6">
        <v>5000</v>
      </c>
      <c r="F72" s="5" t="s">
        <v>17</v>
      </c>
      <c r="G72" s="7" t="s">
        <v>18</v>
      </c>
      <c r="H72" s="8" t="s">
        <v>19</v>
      </c>
      <c r="I72" s="5" t="s">
        <v>20</v>
      </c>
      <c r="J72" s="5" t="s">
        <v>21</v>
      </c>
      <c r="K72" s="9">
        <v>45735</v>
      </c>
      <c r="L72" s="9">
        <v>45735</v>
      </c>
      <c r="M72" s="5">
        <v>2025</v>
      </c>
      <c r="N72" s="5">
        <v>370</v>
      </c>
    </row>
    <row r="73" spans="1:14" ht="15" customHeight="1" x14ac:dyDescent="0.25">
      <c r="A73" s="5" t="s">
        <v>14</v>
      </c>
      <c r="B73" s="5" t="s">
        <v>15</v>
      </c>
      <c r="C73" s="7" t="s">
        <v>92</v>
      </c>
      <c r="D73" s="5" t="str">
        <f>"01895640934"</f>
        <v>01895640934</v>
      </c>
      <c r="E73" s="6">
        <v>1835.4</v>
      </c>
      <c r="F73" s="5" t="s">
        <v>17</v>
      </c>
      <c r="G73" s="7" t="s">
        <v>18</v>
      </c>
      <c r="H73" s="8" t="s">
        <v>19</v>
      </c>
      <c r="I73" s="5" t="s">
        <v>20</v>
      </c>
      <c r="J73" s="5" t="s">
        <v>21</v>
      </c>
      <c r="K73" s="9">
        <v>45737</v>
      </c>
      <c r="L73" s="9">
        <v>45737</v>
      </c>
      <c r="M73" s="5">
        <v>2025</v>
      </c>
      <c r="N73" s="5">
        <v>373</v>
      </c>
    </row>
    <row r="74" spans="1:14" ht="15" customHeight="1" x14ac:dyDescent="0.25">
      <c r="A74" s="5" t="s">
        <v>14</v>
      </c>
      <c r="B74" s="5" t="s">
        <v>15</v>
      </c>
      <c r="C74" s="7" t="s">
        <v>99</v>
      </c>
      <c r="D74" s="5" t="str">
        <f>"90022190301"</f>
        <v>90022190301</v>
      </c>
      <c r="E74" s="6">
        <v>5000</v>
      </c>
      <c r="F74" s="5" t="s">
        <v>17</v>
      </c>
      <c r="G74" s="7" t="s">
        <v>18</v>
      </c>
      <c r="H74" s="8" t="s">
        <v>19</v>
      </c>
      <c r="I74" s="5" t="s">
        <v>20</v>
      </c>
      <c r="J74" s="5" t="s">
        <v>21</v>
      </c>
      <c r="K74" s="9">
        <v>45740</v>
      </c>
      <c r="L74" s="9">
        <v>45740</v>
      </c>
      <c r="M74" s="5">
        <v>2025</v>
      </c>
      <c r="N74" s="5">
        <v>376</v>
      </c>
    </row>
    <row r="75" spans="1:14" ht="15" customHeight="1" x14ac:dyDescent="0.25">
      <c r="A75" s="5" t="s">
        <v>14</v>
      </c>
      <c r="B75" s="5" t="s">
        <v>15</v>
      </c>
      <c r="C75" s="7" t="s">
        <v>98</v>
      </c>
      <c r="D75" s="5" t="str">
        <f>"90019230300"</f>
        <v>90019230300</v>
      </c>
      <c r="E75" s="6">
        <v>4200</v>
      </c>
      <c r="F75" s="5" t="s">
        <v>17</v>
      </c>
      <c r="G75" s="7" t="s">
        <v>18</v>
      </c>
      <c r="H75" s="8" t="s">
        <v>19</v>
      </c>
      <c r="I75" s="5" t="s">
        <v>20</v>
      </c>
      <c r="J75" s="5" t="s">
        <v>21</v>
      </c>
      <c r="K75" s="9">
        <v>45740</v>
      </c>
      <c r="L75" s="9">
        <v>45740</v>
      </c>
      <c r="M75" s="5">
        <v>2025</v>
      </c>
      <c r="N75" s="5">
        <v>377</v>
      </c>
    </row>
    <row r="76" spans="1:14" ht="15" customHeight="1" x14ac:dyDescent="0.25">
      <c r="A76" s="5" t="s">
        <v>14</v>
      </c>
      <c r="B76" s="5" t="s">
        <v>15</v>
      </c>
      <c r="C76" s="7" t="s">
        <v>97</v>
      </c>
      <c r="D76" s="5" t="str">
        <f>"91103070933"</f>
        <v>91103070933</v>
      </c>
      <c r="E76" s="6">
        <v>3917.2</v>
      </c>
      <c r="F76" s="5" t="s">
        <v>17</v>
      </c>
      <c r="G76" s="7" t="s">
        <v>18</v>
      </c>
      <c r="H76" s="8" t="s">
        <v>19</v>
      </c>
      <c r="I76" s="5" t="s">
        <v>20</v>
      </c>
      <c r="J76" s="5" t="s">
        <v>21</v>
      </c>
      <c r="K76" s="9">
        <v>45740</v>
      </c>
      <c r="L76" s="9">
        <v>45740</v>
      </c>
      <c r="M76" s="5">
        <v>2025</v>
      </c>
      <c r="N76" s="5">
        <v>378</v>
      </c>
    </row>
    <row r="77" spans="1:14" ht="15" customHeight="1" x14ac:dyDescent="0.25">
      <c r="A77" s="5" t="s">
        <v>14</v>
      </c>
      <c r="B77" s="5" t="s">
        <v>15</v>
      </c>
      <c r="C77" s="7" t="s">
        <v>96</v>
      </c>
      <c r="D77" s="5" t="str">
        <f>"91021210934"</f>
        <v>91021210934</v>
      </c>
      <c r="E77" s="6">
        <v>5000</v>
      </c>
      <c r="F77" s="5" t="s">
        <v>17</v>
      </c>
      <c r="G77" s="7" t="s">
        <v>18</v>
      </c>
      <c r="H77" s="8" t="s">
        <v>19</v>
      </c>
      <c r="I77" s="5" t="s">
        <v>20</v>
      </c>
      <c r="J77" s="5" t="s">
        <v>21</v>
      </c>
      <c r="K77" s="9">
        <v>45740</v>
      </c>
      <c r="L77" s="9">
        <v>45740</v>
      </c>
      <c r="M77" s="5">
        <v>2025</v>
      </c>
      <c r="N77" s="5">
        <v>379</v>
      </c>
    </row>
    <row r="78" spans="1:14" ht="15" customHeight="1" x14ac:dyDescent="0.25">
      <c r="A78" s="5" t="s">
        <v>14</v>
      </c>
      <c r="B78" s="5" t="s">
        <v>15</v>
      </c>
      <c r="C78" s="7" t="s">
        <v>95</v>
      </c>
      <c r="D78" s="5" t="str">
        <f>"94144200303"</f>
        <v>94144200303</v>
      </c>
      <c r="E78" s="6">
        <v>5000</v>
      </c>
      <c r="F78" s="5" t="s">
        <v>17</v>
      </c>
      <c r="G78" s="7" t="s">
        <v>18</v>
      </c>
      <c r="H78" s="8" t="s">
        <v>19</v>
      </c>
      <c r="I78" s="5" t="s">
        <v>20</v>
      </c>
      <c r="J78" s="5" t="s">
        <v>21</v>
      </c>
      <c r="K78" s="9">
        <v>45740</v>
      </c>
      <c r="L78" s="9">
        <v>45740</v>
      </c>
      <c r="M78" s="5">
        <v>2025</v>
      </c>
      <c r="N78" s="5">
        <v>380</v>
      </c>
    </row>
    <row r="79" spans="1:14" ht="15" customHeight="1" x14ac:dyDescent="0.25">
      <c r="A79" s="5" t="s">
        <v>14</v>
      </c>
      <c r="B79" s="5" t="s">
        <v>15</v>
      </c>
      <c r="C79" s="7" t="s">
        <v>94</v>
      </c>
      <c r="D79" s="5" t="str">
        <f>"90006830310"</f>
        <v>90006830310</v>
      </c>
      <c r="E79" s="6">
        <v>3780</v>
      </c>
      <c r="F79" s="5" t="s">
        <v>17</v>
      </c>
      <c r="G79" s="7" t="s">
        <v>18</v>
      </c>
      <c r="H79" s="8" t="s">
        <v>19</v>
      </c>
      <c r="I79" s="5" t="s">
        <v>20</v>
      </c>
      <c r="J79" s="5" t="s">
        <v>21</v>
      </c>
      <c r="K79" s="9">
        <v>45740</v>
      </c>
      <c r="L79" s="9">
        <v>45740</v>
      </c>
      <c r="M79" s="5">
        <v>2025</v>
      </c>
      <c r="N79" s="5">
        <v>382</v>
      </c>
    </row>
    <row r="80" spans="1:14" ht="15" customHeight="1" x14ac:dyDescent="0.25">
      <c r="A80" s="5" t="s">
        <v>14</v>
      </c>
      <c r="B80" s="5" t="s">
        <v>15</v>
      </c>
      <c r="C80" s="7" t="s">
        <v>93</v>
      </c>
      <c r="D80" s="5" t="str">
        <f>"91076220937"</f>
        <v>91076220937</v>
      </c>
      <c r="E80" s="6">
        <v>5000</v>
      </c>
      <c r="F80" s="5" t="s">
        <v>17</v>
      </c>
      <c r="G80" s="7" t="s">
        <v>18</v>
      </c>
      <c r="H80" s="8" t="s">
        <v>19</v>
      </c>
      <c r="I80" s="5" t="s">
        <v>20</v>
      </c>
      <c r="J80" s="5" t="s">
        <v>21</v>
      </c>
      <c r="K80" s="9">
        <v>45740</v>
      </c>
      <c r="L80" s="9">
        <v>45740</v>
      </c>
      <c r="M80" s="5">
        <v>2025</v>
      </c>
      <c r="N80" s="5">
        <v>383</v>
      </c>
    </row>
    <row r="81" spans="1:14" ht="15" customHeight="1" x14ac:dyDescent="0.25">
      <c r="A81" s="5" t="s">
        <v>14</v>
      </c>
      <c r="B81" s="5" t="s">
        <v>15</v>
      </c>
      <c r="C81" s="7" t="s">
        <v>102</v>
      </c>
      <c r="D81" s="5" t="str">
        <f>"94127190307"</f>
        <v>94127190307</v>
      </c>
      <c r="E81" s="6">
        <v>2170</v>
      </c>
      <c r="F81" s="5" t="s">
        <v>17</v>
      </c>
      <c r="G81" s="7" t="s">
        <v>18</v>
      </c>
      <c r="H81" s="8" t="s">
        <v>19</v>
      </c>
      <c r="I81" s="5" t="s">
        <v>20</v>
      </c>
      <c r="J81" s="5" t="s">
        <v>21</v>
      </c>
      <c r="K81" s="9">
        <v>45741</v>
      </c>
      <c r="L81" s="9">
        <v>45741</v>
      </c>
      <c r="M81" s="5">
        <v>2025</v>
      </c>
      <c r="N81" s="5">
        <v>384</v>
      </c>
    </row>
    <row r="82" spans="1:14" ht="15" customHeight="1" x14ac:dyDescent="0.25">
      <c r="A82" s="5" t="s">
        <v>14</v>
      </c>
      <c r="B82" s="5" t="s">
        <v>15</v>
      </c>
      <c r="C82" s="7" t="s">
        <v>101</v>
      </c>
      <c r="D82" s="5" t="str">
        <f>"94144070300"</f>
        <v>94144070300</v>
      </c>
      <c r="E82" s="6">
        <v>2354.1</v>
      </c>
      <c r="F82" s="5" t="s">
        <v>17</v>
      </c>
      <c r="G82" s="7" t="s">
        <v>18</v>
      </c>
      <c r="H82" s="8" t="s">
        <v>19</v>
      </c>
      <c r="I82" s="5" t="s">
        <v>20</v>
      </c>
      <c r="J82" s="5" t="s">
        <v>21</v>
      </c>
      <c r="K82" s="9">
        <v>45741</v>
      </c>
      <c r="L82" s="9">
        <v>45741</v>
      </c>
      <c r="M82" s="5">
        <v>2025</v>
      </c>
      <c r="N82" s="5">
        <v>385</v>
      </c>
    </row>
    <row r="83" spans="1:14" ht="15" customHeight="1" x14ac:dyDescent="0.25">
      <c r="A83" s="5" t="s">
        <v>14</v>
      </c>
      <c r="B83" s="5" t="s">
        <v>15</v>
      </c>
      <c r="C83" s="7" t="s">
        <v>100</v>
      </c>
      <c r="D83" s="5" t="str">
        <f>"90001900936"</f>
        <v>90001900936</v>
      </c>
      <c r="E83" s="6">
        <v>5000</v>
      </c>
      <c r="F83" s="5" t="s">
        <v>17</v>
      </c>
      <c r="G83" s="7" t="s">
        <v>18</v>
      </c>
      <c r="H83" s="8" t="s">
        <v>19</v>
      </c>
      <c r="I83" s="5" t="s">
        <v>20</v>
      </c>
      <c r="J83" s="5" t="s">
        <v>21</v>
      </c>
      <c r="K83" s="9">
        <v>45741</v>
      </c>
      <c r="L83" s="9">
        <v>45741</v>
      </c>
      <c r="M83" s="5">
        <v>2025</v>
      </c>
      <c r="N83" s="5">
        <v>387</v>
      </c>
    </row>
    <row r="84" spans="1:14" ht="15" customHeight="1" x14ac:dyDescent="0.25">
      <c r="A84" s="5" t="s">
        <v>14</v>
      </c>
      <c r="B84" s="5" t="s">
        <v>15</v>
      </c>
      <c r="C84" s="7" t="s">
        <v>103</v>
      </c>
      <c r="D84" s="5" t="str">
        <f>"94092190308"</f>
        <v>94092190308</v>
      </c>
      <c r="E84" s="6">
        <v>4867.8</v>
      </c>
      <c r="F84" s="5" t="s">
        <v>17</v>
      </c>
      <c r="G84" s="7" t="s">
        <v>18</v>
      </c>
      <c r="H84" s="8" t="s">
        <v>19</v>
      </c>
      <c r="I84" s="5" t="s">
        <v>20</v>
      </c>
      <c r="J84" s="5" t="s">
        <v>21</v>
      </c>
      <c r="K84" s="9">
        <v>45742</v>
      </c>
      <c r="L84" s="9">
        <v>45742</v>
      </c>
      <c r="M84" s="5">
        <v>2025</v>
      </c>
      <c r="N84" s="5">
        <v>398</v>
      </c>
    </row>
    <row r="85" spans="1:14" ht="15" customHeight="1" x14ac:dyDescent="0.25">
      <c r="A85" s="5" t="s">
        <v>14</v>
      </c>
      <c r="B85" s="5" t="s">
        <v>15</v>
      </c>
      <c r="C85" s="7" t="s">
        <v>109</v>
      </c>
      <c r="D85" s="5" t="str">
        <f>"80003780311"</f>
        <v>80003780311</v>
      </c>
      <c r="E85" s="6">
        <v>4865</v>
      </c>
      <c r="F85" s="5" t="s">
        <v>17</v>
      </c>
      <c r="G85" s="7" t="s">
        <v>18</v>
      </c>
      <c r="H85" s="8" t="s">
        <v>19</v>
      </c>
      <c r="I85" s="5" t="s">
        <v>20</v>
      </c>
      <c r="J85" s="5" t="s">
        <v>21</v>
      </c>
      <c r="K85" s="9">
        <v>45743</v>
      </c>
      <c r="L85" s="9">
        <v>45743</v>
      </c>
      <c r="M85" s="5">
        <v>2025</v>
      </c>
      <c r="N85" s="5">
        <v>402</v>
      </c>
    </row>
    <row r="86" spans="1:14" ht="15" customHeight="1" x14ac:dyDescent="0.25">
      <c r="A86" s="5" t="s">
        <v>14</v>
      </c>
      <c r="B86" s="5" t="s">
        <v>15</v>
      </c>
      <c r="C86" s="7" t="s">
        <v>108</v>
      </c>
      <c r="D86" s="5" t="str">
        <f>"93024460300"</f>
        <v>93024460300</v>
      </c>
      <c r="E86" s="6">
        <v>3005.8</v>
      </c>
      <c r="F86" s="5" t="s">
        <v>17</v>
      </c>
      <c r="G86" s="7" t="s">
        <v>18</v>
      </c>
      <c r="H86" s="8" t="s">
        <v>19</v>
      </c>
      <c r="I86" s="5" t="s">
        <v>20</v>
      </c>
      <c r="J86" s="5" t="s">
        <v>21</v>
      </c>
      <c r="K86" s="9">
        <v>45743</v>
      </c>
      <c r="L86" s="9">
        <v>45743</v>
      </c>
      <c r="M86" s="5">
        <v>2025</v>
      </c>
      <c r="N86" s="5">
        <v>403</v>
      </c>
    </row>
    <row r="87" spans="1:14" ht="15" customHeight="1" x14ac:dyDescent="0.25">
      <c r="A87" s="5" t="s">
        <v>14</v>
      </c>
      <c r="B87" s="5" t="s">
        <v>15</v>
      </c>
      <c r="C87" s="7" t="s">
        <v>107</v>
      </c>
      <c r="D87" s="5" t="str">
        <f>"91043910313"</f>
        <v>91043910313</v>
      </c>
      <c r="E87" s="6">
        <v>2191</v>
      </c>
      <c r="F87" s="5" t="s">
        <v>17</v>
      </c>
      <c r="G87" s="7" t="s">
        <v>18</v>
      </c>
      <c r="H87" s="8" t="s">
        <v>19</v>
      </c>
      <c r="I87" s="5" t="s">
        <v>20</v>
      </c>
      <c r="J87" s="5" t="s">
        <v>21</v>
      </c>
      <c r="K87" s="9">
        <v>45743</v>
      </c>
      <c r="L87" s="9">
        <v>45743</v>
      </c>
      <c r="M87" s="5">
        <v>2025</v>
      </c>
      <c r="N87" s="5">
        <v>404</v>
      </c>
    </row>
    <row r="88" spans="1:14" ht="15" customHeight="1" x14ac:dyDescent="0.25">
      <c r="A88" s="5" t="s">
        <v>14</v>
      </c>
      <c r="B88" s="5" t="s">
        <v>15</v>
      </c>
      <c r="C88" s="7" t="s">
        <v>106</v>
      </c>
      <c r="D88" s="5" t="str">
        <f>"02508350309"</f>
        <v>02508350309</v>
      </c>
      <c r="E88" s="6">
        <v>3332</v>
      </c>
      <c r="F88" s="5" t="s">
        <v>17</v>
      </c>
      <c r="G88" s="7" t="s">
        <v>18</v>
      </c>
      <c r="H88" s="8" t="s">
        <v>19</v>
      </c>
      <c r="I88" s="5" t="s">
        <v>20</v>
      </c>
      <c r="J88" s="5" t="s">
        <v>21</v>
      </c>
      <c r="K88" s="9">
        <v>45743</v>
      </c>
      <c r="L88" s="9">
        <v>45743</v>
      </c>
      <c r="M88" s="5">
        <v>2025</v>
      </c>
      <c r="N88" s="5">
        <v>405</v>
      </c>
    </row>
    <row r="89" spans="1:14" ht="15" customHeight="1" x14ac:dyDescent="0.25">
      <c r="A89" s="5" t="s">
        <v>14</v>
      </c>
      <c r="B89" s="5" t="s">
        <v>15</v>
      </c>
      <c r="C89" s="7" t="s">
        <v>105</v>
      </c>
      <c r="D89" s="5" t="str">
        <f>"02482930308"</f>
        <v>02482930308</v>
      </c>
      <c r="E89" s="6">
        <v>2305.8000000000002</v>
      </c>
      <c r="F89" s="5" t="s">
        <v>17</v>
      </c>
      <c r="G89" s="7" t="s">
        <v>18</v>
      </c>
      <c r="H89" s="8" t="s">
        <v>19</v>
      </c>
      <c r="I89" s="5" t="s">
        <v>20</v>
      </c>
      <c r="J89" s="5" t="s">
        <v>21</v>
      </c>
      <c r="K89" s="9">
        <v>45743</v>
      </c>
      <c r="L89" s="9">
        <v>45743</v>
      </c>
      <c r="M89" s="5">
        <v>2025</v>
      </c>
      <c r="N89" s="5">
        <v>406</v>
      </c>
    </row>
    <row r="90" spans="1:14" ht="15" customHeight="1" x14ac:dyDescent="0.25">
      <c r="A90" s="5" t="s">
        <v>14</v>
      </c>
      <c r="B90" s="5" t="s">
        <v>15</v>
      </c>
      <c r="C90" s="7" t="s">
        <v>104</v>
      </c>
      <c r="D90" s="5" t="str">
        <f>"91011120937"</f>
        <v>91011120937</v>
      </c>
      <c r="E90" s="6">
        <v>5000</v>
      </c>
      <c r="F90" s="5" t="s">
        <v>17</v>
      </c>
      <c r="G90" s="7" t="s">
        <v>18</v>
      </c>
      <c r="H90" s="8" t="s">
        <v>19</v>
      </c>
      <c r="I90" s="5" t="s">
        <v>20</v>
      </c>
      <c r="J90" s="5" t="s">
        <v>21</v>
      </c>
      <c r="K90" s="9">
        <v>45743</v>
      </c>
      <c r="L90" s="9">
        <v>45743</v>
      </c>
      <c r="M90" s="5">
        <v>2025</v>
      </c>
      <c r="N90" s="5">
        <v>407</v>
      </c>
    </row>
    <row r="91" spans="1:14" ht="15" customHeight="1" x14ac:dyDescent="0.25">
      <c r="A91" s="5" t="s">
        <v>14</v>
      </c>
      <c r="B91" s="5" t="s">
        <v>15</v>
      </c>
      <c r="C91" s="7" t="s">
        <v>112</v>
      </c>
      <c r="D91" s="5" t="str">
        <f>"94024600309"</f>
        <v>94024600309</v>
      </c>
      <c r="E91" s="6">
        <v>5000</v>
      </c>
      <c r="F91" s="5" t="s">
        <v>17</v>
      </c>
      <c r="G91" s="7" t="s">
        <v>18</v>
      </c>
      <c r="H91" s="8" t="s">
        <v>19</v>
      </c>
      <c r="I91" s="5" t="s">
        <v>20</v>
      </c>
      <c r="J91" s="5" t="s">
        <v>21</v>
      </c>
      <c r="K91" s="9">
        <v>45744</v>
      </c>
      <c r="L91" s="9">
        <v>45744</v>
      </c>
      <c r="M91" s="5">
        <v>2025</v>
      </c>
      <c r="N91" s="5">
        <v>410</v>
      </c>
    </row>
    <row r="92" spans="1:14" ht="15" customHeight="1" x14ac:dyDescent="0.25">
      <c r="A92" s="5" t="s">
        <v>14</v>
      </c>
      <c r="B92" s="5" t="s">
        <v>15</v>
      </c>
      <c r="C92" s="7" t="s">
        <v>111</v>
      </c>
      <c r="D92" s="5" t="str">
        <f>"91006480932"</f>
        <v>91006480932</v>
      </c>
      <c r="E92" s="6">
        <v>5000</v>
      </c>
      <c r="F92" s="5" t="s">
        <v>17</v>
      </c>
      <c r="G92" s="7" t="s">
        <v>18</v>
      </c>
      <c r="H92" s="8" t="s">
        <v>19</v>
      </c>
      <c r="I92" s="5" t="s">
        <v>20</v>
      </c>
      <c r="J92" s="5" t="s">
        <v>21</v>
      </c>
      <c r="K92" s="9">
        <v>45744</v>
      </c>
      <c r="L92" s="9">
        <v>45744</v>
      </c>
      <c r="M92" s="5">
        <v>2025</v>
      </c>
      <c r="N92" s="5">
        <v>411</v>
      </c>
    </row>
    <row r="93" spans="1:14" ht="15" customHeight="1" x14ac:dyDescent="0.25">
      <c r="A93" s="5" t="s">
        <v>14</v>
      </c>
      <c r="B93" s="5" t="s">
        <v>15</v>
      </c>
      <c r="C93" s="7" t="s">
        <v>110</v>
      </c>
      <c r="D93" s="5" t="str">
        <f>"94154240306"</f>
        <v>94154240306</v>
      </c>
      <c r="E93" s="6">
        <v>5000</v>
      </c>
      <c r="F93" s="5" t="s">
        <v>17</v>
      </c>
      <c r="G93" s="7" t="s">
        <v>18</v>
      </c>
      <c r="H93" s="8" t="s">
        <v>19</v>
      </c>
      <c r="I93" s="5" t="s">
        <v>20</v>
      </c>
      <c r="J93" s="5" t="s">
        <v>21</v>
      </c>
      <c r="K93" s="9">
        <v>45744</v>
      </c>
      <c r="L93" s="9">
        <v>45744</v>
      </c>
      <c r="M93" s="5">
        <v>2025</v>
      </c>
      <c r="N93" s="5">
        <v>413</v>
      </c>
    </row>
    <row r="94" spans="1:14" ht="15" customHeight="1" x14ac:dyDescent="0.25">
      <c r="A94" s="5" t="s">
        <v>14</v>
      </c>
      <c r="B94" s="5" t="s">
        <v>15</v>
      </c>
      <c r="C94" s="7" t="s">
        <v>113</v>
      </c>
      <c r="D94" s="5" t="str">
        <f>"02523170302"</f>
        <v>02523170302</v>
      </c>
      <c r="E94" s="6">
        <v>2555.33</v>
      </c>
      <c r="F94" s="5" t="s">
        <v>17</v>
      </c>
      <c r="G94" s="7" t="s">
        <v>18</v>
      </c>
      <c r="H94" s="8" t="s">
        <v>19</v>
      </c>
      <c r="I94" s="5" t="s">
        <v>20</v>
      </c>
      <c r="J94" s="5" t="s">
        <v>21</v>
      </c>
      <c r="K94" s="9">
        <v>45748</v>
      </c>
      <c r="L94" s="9">
        <v>45748</v>
      </c>
      <c r="M94" s="5">
        <v>2025</v>
      </c>
      <c r="N94" s="5">
        <v>428</v>
      </c>
    </row>
    <row r="95" spans="1:14" ht="15" customHeight="1" x14ac:dyDescent="0.25">
      <c r="A95" s="5" t="s">
        <v>14</v>
      </c>
      <c r="B95" s="5" t="s">
        <v>15</v>
      </c>
      <c r="C95" s="14" t="s">
        <v>160</v>
      </c>
      <c r="D95" s="5" t="str">
        <f>"94001500308"</f>
        <v>94001500308</v>
      </c>
      <c r="E95" s="6">
        <v>5000</v>
      </c>
      <c r="F95" s="5" t="s">
        <v>17</v>
      </c>
      <c r="G95" s="7" t="s">
        <v>18</v>
      </c>
      <c r="H95" s="8" t="s">
        <v>19</v>
      </c>
      <c r="I95" s="5" t="s">
        <v>20</v>
      </c>
      <c r="J95" s="5" t="s">
        <v>21</v>
      </c>
      <c r="K95" s="9">
        <v>45748</v>
      </c>
      <c r="L95" s="9">
        <v>45748</v>
      </c>
      <c r="M95" s="5">
        <v>2025</v>
      </c>
      <c r="N95" s="5">
        <v>429</v>
      </c>
    </row>
    <row r="96" spans="1:14" ht="15" customHeight="1" x14ac:dyDescent="0.25">
      <c r="A96" s="5" t="s">
        <v>14</v>
      </c>
      <c r="B96" s="5" t="s">
        <v>15</v>
      </c>
      <c r="C96" s="7" t="s">
        <v>119</v>
      </c>
      <c r="D96" s="5" t="str">
        <f>"94027540304"</f>
        <v>94027540304</v>
      </c>
      <c r="E96" s="6">
        <v>3430</v>
      </c>
      <c r="F96" s="5" t="s">
        <v>17</v>
      </c>
      <c r="G96" s="7" t="s">
        <v>18</v>
      </c>
      <c r="H96" s="8" t="s">
        <v>19</v>
      </c>
      <c r="I96" s="5" t="s">
        <v>20</v>
      </c>
      <c r="J96" s="5" t="s">
        <v>21</v>
      </c>
      <c r="K96" s="9">
        <v>45749</v>
      </c>
      <c r="L96" s="9">
        <v>45749</v>
      </c>
      <c r="M96" s="5">
        <v>2025</v>
      </c>
      <c r="N96" s="5">
        <v>430</v>
      </c>
    </row>
    <row r="97" spans="1:14" ht="15" customHeight="1" x14ac:dyDescent="0.25">
      <c r="A97" s="5" t="s">
        <v>14</v>
      </c>
      <c r="B97" s="5" t="s">
        <v>15</v>
      </c>
      <c r="C97" s="7" t="s">
        <v>118</v>
      </c>
      <c r="D97" s="5" t="str">
        <f>"90026770306"</f>
        <v>90026770306</v>
      </c>
      <c r="E97" s="6">
        <v>5000</v>
      </c>
      <c r="F97" s="5" t="s">
        <v>17</v>
      </c>
      <c r="G97" s="7" t="s">
        <v>18</v>
      </c>
      <c r="H97" s="8" t="s">
        <v>19</v>
      </c>
      <c r="I97" s="5" t="s">
        <v>20</v>
      </c>
      <c r="J97" s="5" t="s">
        <v>21</v>
      </c>
      <c r="K97" s="9">
        <v>45749</v>
      </c>
      <c r="L97" s="9">
        <v>45749</v>
      </c>
      <c r="M97" s="5">
        <v>2025</v>
      </c>
      <c r="N97" s="5">
        <v>431</v>
      </c>
    </row>
    <row r="98" spans="1:14" ht="15" customHeight="1" x14ac:dyDescent="0.25">
      <c r="A98" s="5" t="s">
        <v>14</v>
      </c>
      <c r="B98" s="5" t="s">
        <v>15</v>
      </c>
      <c r="C98" s="7" t="s">
        <v>116</v>
      </c>
      <c r="D98" s="5" t="str">
        <f>"90019580308"</f>
        <v>90019580308</v>
      </c>
      <c r="E98" s="6">
        <v>5000</v>
      </c>
      <c r="F98" s="5" t="s">
        <v>17</v>
      </c>
      <c r="G98" s="7" t="s">
        <v>18</v>
      </c>
      <c r="H98" s="8" t="s">
        <v>19</v>
      </c>
      <c r="I98" s="5" t="s">
        <v>20</v>
      </c>
      <c r="J98" s="5" t="s">
        <v>21</v>
      </c>
      <c r="K98" s="9">
        <v>45749</v>
      </c>
      <c r="L98" s="9">
        <v>45749</v>
      </c>
      <c r="M98" s="5">
        <v>2025</v>
      </c>
      <c r="N98" s="5">
        <v>432</v>
      </c>
    </row>
    <row r="99" spans="1:14" ht="15" customHeight="1" x14ac:dyDescent="0.25">
      <c r="A99" s="5" t="s">
        <v>14</v>
      </c>
      <c r="B99" s="5" t="s">
        <v>15</v>
      </c>
      <c r="C99" s="7" t="s">
        <v>117</v>
      </c>
      <c r="D99" s="5" t="str">
        <f>"90170890322"</f>
        <v>90170890322</v>
      </c>
      <c r="E99" s="6">
        <v>5000</v>
      </c>
      <c r="F99" s="5" t="s">
        <v>17</v>
      </c>
      <c r="G99" s="7" t="s">
        <v>18</v>
      </c>
      <c r="H99" s="8" t="s">
        <v>19</v>
      </c>
      <c r="I99" s="5" t="s">
        <v>20</v>
      </c>
      <c r="J99" s="5" t="s">
        <v>21</v>
      </c>
      <c r="K99" s="9">
        <v>45749</v>
      </c>
      <c r="L99" s="9">
        <v>45749</v>
      </c>
      <c r="M99" s="5">
        <v>2025</v>
      </c>
      <c r="N99" s="5">
        <v>433</v>
      </c>
    </row>
    <row r="100" spans="1:14" ht="15" customHeight="1" x14ac:dyDescent="0.25">
      <c r="A100" s="5" t="s">
        <v>14</v>
      </c>
      <c r="B100" s="5" t="s">
        <v>15</v>
      </c>
      <c r="C100" s="7" t="s">
        <v>115</v>
      </c>
      <c r="D100" s="5" t="str">
        <f>"94015330304"</f>
        <v>94015330304</v>
      </c>
      <c r="E100" s="6">
        <v>5000</v>
      </c>
      <c r="F100" s="5" t="s">
        <v>17</v>
      </c>
      <c r="G100" s="7" t="s">
        <v>18</v>
      </c>
      <c r="H100" s="8" t="s">
        <v>19</v>
      </c>
      <c r="I100" s="5" t="s">
        <v>20</v>
      </c>
      <c r="J100" s="5" t="s">
        <v>21</v>
      </c>
      <c r="K100" s="9">
        <v>45749</v>
      </c>
      <c r="L100" s="9">
        <v>45749</v>
      </c>
      <c r="M100" s="5">
        <v>2025</v>
      </c>
      <c r="N100" s="5">
        <v>441</v>
      </c>
    </row>
    <row r="101" spans="1:14" ht="15" customHeight="1" x14ac:dyDescent="0.25">
      <c r="A101" s="5" t="s">
        <v>14</v>
      </c>
      <c r="B101" s="5" t="s">
        <v>15</v>
      </c>
      <c r="C101" s="7" t="s">
        <v>114</v>
      </c>
      <c r="D101" s="5" t="str">
        <f>"01918130301"</f>
        <v>01918130301</v>
      </c>
      <c r="E101" s="6">
        <v>4970.7</v>
      </c>
      <c r="F101" s="5" t="s">
        <v>17</v>
      </c>
      <c r="G101" s="7" t="s">
        <v>18</v>
      </c>
      <c r="H101" s="8" t="s">
        <v>19</v>
      </c>
      <c r="I101" s="5" t="s">
        <v>20</v>
      </c>
      <c r="J101" s="5" t="s">
        <v>21</v>
      </c>
      <c r="K101" s="9">
        <v>45749</v>
      </c>
      <c r="L101" s="9">
        <v>45750</v>
      </c>
      <c r="M101" s="5">
        <v>2025</v>
      </c>
      <c r="N101" s="5">
        <v>442</v>
      </c>
    </row>
    <row r="102" spans="1:14" ht="15" customHeight="1" x14ac:dyDescent="0.25">
      <c r="A102" s="5" t="s">
        <v>14</v>
      </c>
      <c r="B102" s="5" t="s">
        <v>15</v>
      </c>
      <c r="C102" s="7" t="s">
        <v>121</v>
      </c>
      <c r="D102" s="5" t="str">
        <f>"90003050300"</f>
        <v>90003050300</v>
      </c>
      <c r="E102" s="6">
        <v>5000</v>
      </c>
      <c r="F102" s="5" t="s">
        <v>17</v>
      </c>
      <c r="G102" s="7" t="s">
        <v>18</v>
      </c>
      <c r="H102" s="8" t="s">
        <v>19</v>
      </c>
      <c r="I102" s="5" t="s">
        <v>20</v>
      </c>
      <c r="J102" s="5" t="s">
        <v>21</v>
      </c>
      <c r="K102" s="9">
        <v>45750</v>
      </c>
      <c r="L102" s="9">
        <v>45750</v>
      </c>
      <c r="M102" s="5">
        <v>2025</v>
      </c>
      <c r="N102" s="5">
        <v>447</v>
      </c>
    </row>
    <row r="103" spans="1:14" ht="15" customHeight="1" x14ac:dyDescent="0.25">
      <c r="A103" s="5" t="s">
        <v>14</v>
      </c>
      <c r="B103" s="5" t="s">
        <v>15</v>
      </c>
      <c r="C103" s="7" t="s">
        <v>120</v>
      </c>
      <c r="D103" s="5" t="str">
        <f>"91008390931"</f>
        <v>91008390931</v>
      </c>
      <c r="E103" s="6">
        <v>5000</v>
      </c>
      <c r="F103" s="5" t="s">
        <v>17</v>
      </c>
      <c r="G103" s="7" t="s">
        <v>18</v>
      </c>
      <c r="H103" s="8" t="s">
        <v>19</v>
      </c>
      <c r="I103" s="5" t="s">
        <v>20</v>
      </c>
      <c r="J103" s="5" t="s">
        <v>21</v>
      </c>
      <c r="K103" s="9">
        <v>45750</v>
      </c>
      <c r="L103" s="9">
        <v>45750</v>
      </c>
      <c r="M103" s="5">
        <v>2025</v>
      </c>
      <c r="N103" s="5">
        <v>448</v>
      </c>
    </row>
    <row r="104" spans="1:14" ht="15" customHeight="1" x14ac:dyDescent="0.25">
      <c r="A104" s="5" t="s">
        <v>14</v>
      </c>
      <c r="B104" s="5" t="s">
        <v>15</v>
      </c>
      <c r="C104" s="7" t="s">
        <v>122</v>
      </c>
      <c r="D104" s="5" t="str">
        <f>"02599250301"</f>
        <v>02599250301</v>
      </c>
      <c r="E104" s="6">
        <v>5000</v>
      </c>
      <c r="F104" s="5" t="s">
        <v>17</v>
      </c>
      <c r="G104" s="7" t="s">
        <v>18</v>
      </c>
      <c r="H104" s="8" t="s">
        <v>19</v>
      </c>
      <c r="I104" s="5" t="s">
        <v>20</v>
      </c>
      <c r="J104" s="5" t="s">
        <v>21</v>
      </c>
      <c r="K104" s="9">
        <v>45754</v>
      </c>
      <c r="L104" s="9">
        <v>45754</v>
      </c>
      <c r="M104" s="5">
        <v>2025</v>
      </c>
      <c r="N104" s="5">
        <v>456</v>
      </c>
    </row>
    <row r="105" spans="1:14" ht="15" customHeight="1" x14ac:dyDescent="0.25">
      <c r="A105" s="5" t="s">
        <v>14</v>
      </c>
      <c r="B105" s="5" t="s">
        <v>15</v>
      </c>
      <c r="C105" s="7" t="s">
        <v>126</v>
      </c>
      <c r="D105" s="5" t="str">
        <f>"94160680305"</f>
        <v>94160680305</v>
      </c>
      <c r="E105" s="6">
        <v>1540</v>
      </c>
      <c r="F105" s="5" t="s">
        <v>17</v>
      </c>
      <c r="G105" s="7" t="s">
        <v>18</v>
      </c>
      <c r="H105" s="8" t="s">
        <v>19</v>
      </c>
      <c r="I105" s="5" t="s">
        <v>20</v>
      </c>
      <c r="J105" s="5" t="s">
        <v>21</v>
      </c>
      <c r="K105" s="9">
        <v>45755</v>
      </c>
      <c r="L105" s="9">
        <v>45755</v>
      </c>
      <c r="M105" s="5">
        <v>2025</v>
      </c>
      <c r="N105" s="5">
        <v>457</v>
      </c>
    </row>
    <row r="106" spans="1:14" ht="15" customHeight="1" x14ac:dyDescent="0.25">
      <c r="A106" s="5" t="s">
        <v>14</v>
      </c>
      <c r="B106" s="5" t="s">
        <v>15</v>
      </c>
      <c r="C106" s="7" t="s">
        <v>125</v>
      </c>
      <c r="D106" s="5" t="str">
        <f>"91081170937"</f>
        <v>91081170937</v>
      </c>
      <c r="E106" s="6">
        <v>5000</v>
      </c>
      <c r="F106" s="5" t="s">
        <v>17</v>
      </c>
      <c r="G106" s="7" t="s">
        <v>18</v>
      </c>
      <c r="H106" s="8" t="s">
        <v>19</v>
      </c>
      <c r="I106" s="5" t="s">
        <v>20</v>
      </c>
      <c r="J106" s="5" t="s">
        <v>21</v>
      </c>
      <c r="K106" s="9">
        <v>45755</v>
      </c>
      <c r="L106" s="9">
        <v>45755</v>
      </c>
      <c r="M106" s="5">
        <v>2025</v>
      </c>
      <c r="N106" s="5">
        <v>459</v>
      </c>
    </row>
    <row r="107" spans="1:14" ht="25.5" customHeight="1" x14ac:dyDescent="0.25">
      <c r="A107" s="5" t="s">
        <v>14</v>
      </c>
      <c r="B107" s="5" t="s">
        <v>15</v>
      </c>
      <c r="C107" s="14" t="s">
        <v>161</v>
      </c>
      <c r="D107" s="5" t="str">
        <f>"94067980303"</f>
        <v>94067980303</v>
      </c>
      <c r="E107" s="6">
        <v>5000</v>
      </c>
      <c r="F107" s="5" t="s">
        <v>17</v>
      </c>
      <c r="G107" s="7" t="s">
        <v>18</v>
      </c>
      <c r="H107" s="8" t="s">
        <v>19</v>
      </c>
      <c r="I107" s="5" t="s">
        <v>20</v>
      </c>
      <c r="J107" s="5" t="s">
        <v>21</v>
      </c>
      <c r="K107" s="9">
        <v>45755</v>
      </c>
      <c r="L107" s="9">
        <v>45755</v>
      </c>
      <c r="M107" s="5">
        <v>2025</v>
      </c>
      <c r="N107" s="5">
        <v>460</v>
      </c>
    </row>
    <row r="108" spans="1:14" ht="15" customHeight="1" x14ac:dyDescent="0.25">
      <c r="A108" s="5" t="s">
        <v>14</v>
      </c>
      <c r="B108" s="5" t="s">
        <v>15</v>
      </c>
      <c r="C108" s="7" t="s">
        <v>124</v>
      </c>
      <c r="D108" s="5" t="str">
        <f>"80005200318"</f>
        <v>80005200318</v>
      </c>
      <c r="E108" s="6">
        <v>5000</v>
      </c>
      <c r="F108" s="5" t="s">
        <v>17</v>
      </c>
      <c r="G108" s="7" t="s">
        <v>18</v>
      </c>
      <c r="H108" s="8" t="s">
        <v>19</v>
      </c>
      <c r="I108" s="5" t="s">
        <v>20</v>
      </c>
      <c r="J108" s="5" t="s">
        <v>21</v>
      </c>
      <c r="K108" s="9">
        <v>45755</v>
      </c>
      <c r="L108" s="9">
        <v>45755</v>
      </c>
      <c r="M108" s="5">
        <v>2025</v>
      </c>
      <c r="N108" s="5">
        <v>461</v>
      </c>
    </row>
    <row r="109" spans="1:14" ht="15" customHeight="1" x14ac:dyDescent="0.25">
      <c r="A109" s="5" t="s">
        <v>14</v>
      </c>
      <c r="B109" s="5" t="s">
        <v>15</v>
      </c>
      <c r="C109" s="7" t="s">
        <v>123</v>
      </c>
      <c r="D109" s="5" t="str">
        <f>"02177400302"</f>
        <v>02177400302</v>
      </c>
      <c r="E109" s="6">
        <v>4900</v>
      </c>
      <c r="F109" s="5" t="s">
        <v>17</v>
      </c>
      <c r="G109" s="7" t="s">
        <v>18</v>
      </c>
      <c r="H109" s="8" t="s">
        <v>19</v>
      </c>
      <c r="I109" s="5" t="s">
        <v>20</v>
      </c>
      <c r="J109" s="5" t="s">
        <v>21</v>
      </c>
      <c r="K109" s="9">
        <v>45755</v>
      </c>
      <c r="L109" s="9">
        <v>45755</v>
      </c>
      <c r="M109" s="5">
        <v>2025</v>
      </c>
      <c r="N109" s="5">
        <v>462</v>
      </c>
    </row>
    <row r="110" spans="1:14" ht="15" customHeight="1" x14ac:dyDescent="0.25">
      <c r="A110" s="5" t="s">
        <v>14</v>
      </c>
      <c r="B110" s="5" t="s">
        <v>15</v>
      </c>
      <c r="C110" s="7" t="s">
        <v>130</v>
      </c>
      <c r="D110" s="5" t="str">
        <f>"02243920309"</f>
        <v>02243920309</v>
      </c>
      <c r="E110" s="6">
        <v>5000</v>
      </c>
      <c r="F110" s="5" t="s">
        <v>17</v>
      </c>
      <c r="G110" s="7" t="s">
        <v>18</v>
      </c>
      <c r="H110" s="8" t="s">
        <v>19</v>
      </c>
      <c r="I110" s="5" t="s">
        <v>20</v>
      </c>
      <c r="J110" s="5" t="s">
        <v>21</v>
      </c>
      <c r="K110" s="9">
        <v>45756</v>
      </c>
      <c r="L110" s="9">
        <v>45756</v>
      </c>
      <c r="M110" s="5">
        <v>2025</v>
      </c>
      <c r="N110" s="5">
        <v>463</v>
      </c>
    </row>
    <row r="111" spans="1:14" ht="15" customHeight="1" x14ac:dyDescent="0.25">
      <c r="A111" s="5" t="s">
        <v>14</v>
      </c>
      <c r="B111" s="5" t="s">
        <v>15</v>
      </c>
      <c r="C111" s="7" t="s">
        <v>129</v>
      </c>
      <c r="D111" s="5" t="str">
        <f>"94078270306"</f>
        <v>94078270306</v>
      </c>
      <c r="E111" s="6">
        <v>4189.6400000000003</v>
      </c>
      <c r="F111" s="5" t="s">
        <v>17</v>
      </c>
      <c r="G111" s="7" t="s">
        <v>18</v>
      </c>
      <c r="H111" s="8" t="s">
        <v>19</v>
      </c>
      <c r="I111" s="5" t="s">
        <v>20</v>
      </c>
      <c r="J111" s="5" t="s">
        <v>21</v>
      </c>
      <c r="K111" s="9">
        <v>45756</v>
      </c>
      <c r="L111" s="9">
        <v>45756</v>
      </c>
      <c r="M111" s="5">
        <v>2025</v>
      </c>
      <c r="N111" s="5">
        <v>464</v>
      </c>
    </row>
    <row r="112" spans="1:14" ht="15" customHeight="1" x14ac:dyDescent="0.25">
      <c r="A112" s="5" t="s">
        <v>14</v>
      </c>
      <c r="B112" s="5" t="s">
        <v>15</v>
      </c>
      <c r="C112" s="7" t="s">
        <v>127</v>
      </c>
      <c r="D112" s="5" t="str">
        <f>"02693300309"</f>
        <v>02693300309</v>
      </c>
      <c r="E112" s="6">
        <v>4654.3</v>
      </c>
      <c r="F112" s="5" t="s">
        <v>17</v>
      </c>
      <c r="G112" s="7" t="s">
        <v>18</v>
      </c>
      <c r="H112" s="8" t="s">
        <v>19</v>
      </c>
      <c r="I112" s="5" t="s">
        <v>20</v>
      </c>
      <c r="J112" s="5" t="s">
        <v>21</v>
      </c>
      <c r="K112" s="9">
        <v>45756</v>
      </c>
      <c r="L112" s="9">
        <v>45757</v>
      </c>
      <c r="M112" s="5">
        <v>2025</v>
      </c>
      <c r="N112" s="5">
        <v>465</v>
      </c>
    </row>
    <row r="113" spans="1:14" ht="15" customHeight="1" x14ac:dyDescent="0.25">
      <c r="A113" s="5" t="s">
        <v>14</v>
      </c>
      <c r="B113" s="5" t="s">
        <v>15</v>
      </c>
      <c r="C113" s="7" t="s">
        <v>128</v>
      </c>
      <c r="D113" s="5" t="str">
        <f>"80014420931"</f>
        <v>80014420931</v>
      </c>
      <c r="E113" s="6">
        <v>4781.7700000000004</v>
      </c>
      <c r="F113" s="5" t="s">
        <v>17</v>
      </c>
      <c r="G113" s="7" t="s">
        <v>18</v>
      </c>
      <c r="H113" s="8" t="s">
        <v>19</v>
      </c>
      <c r="I113" s="5" t="s">
        <v>20</v>
      </c>
      <c r="J113" s="5" t="s">
        <v>21</v>
      </c>
      <c r="K113" s="9">
        <v>45756</v>
      </c>
      <c r="L113" s="9">
        <v>45756</v>
      </c>
      <c r="M113" s="5">
        <v>2025</v>
      </c>
      <c r="N113" s="5">
        <v>466</v>
      </c>
    </row>
    <row r="114" spans="1:14" ht="15" customHeight="1" x14ac:dyDescent="0.25">
      <c r="A114" s="5" t="s">
        <v>14</v>
      </c>
      <c r="B114" s="5" t="s">
        <v>15</v>
      </c>
      <c r="C114" s="7" t="s">
        <v>131</v>
      </c>
      <c r="D114" s="5" t="str">
        <f>"81006370316"</f>
        <v>81006370316</v>
      </c>
      <c r="E114" s="6">
        <v>4690</v>
      </c>
      <c r="F114" s="5" t="s">
        <v>17</v>
      </c>
      <c r="G114" s="7" t="s">
        <v>18</v>
      </c>
      <c r="H114" s="8" t="s">
        <v>19</v>
      </c>
      <c r="I114" s="5" t="s">
        <v>20</v>
      </c>
      <c r="J114" s="5" t="s">
        <v>21</v>
      </c>
      <c r="K114" s="9">
        <v>45757</v>
      </c>
      <c r="L114" s="9">
        <v>45757</v>
      </c>
      <c r="M114" s="5">
        <v>2025</v>
      </c>
      <c r="N114" s="5">
        <v>479</v>
      </c>
    </row>
    <row r="115" spans="1:14" ht="15" customHeight="1" x14ac:dyDescent="0.25">
      <c r="A115" s="5" t="s">
        <v>14</v>
      </c>
      <c r="B115" s="5" t="s">
        <v>15</v>
      </c>
      <c r="C115" s="7" t="s">
        <v>132</v>
      </c>
      <c r="D115" s="5" t="str">
        <f>"01238310930"</f>
        <v>01238310930</v>
      </c>
      <c r="E115" s="6">
        <v>2094.8200000000002</v>
      </c>
      <c r="F115" s="5" t="s">
        <v>17</v>
      </c>
      <c r="G115" s="7" t="s">
        <v>18</v>
      </c>
      <c r="H115" s="8" t="s">
        <v>19</v>
      </c>
      <c r="I115" s="5" t="s">
        <v>20</v>
      </c>
      <c r="J115" s="5" t="s">
        <v>21</v>
      </c>
      <c r="K115" s="9">
        <v>45761</v>
      </c>
      <c r="L115" s="9">
        <v>45761</v>
      </c>
      <c r="M115" s="5">
        <v>2025</v>
      </c>
      <c r="N115" s="5">
        <v>482</v>
      </c>
    </row>
    <row r="116" spans="1:14" ht="15" customHeight="1" x14ac:dyDescent="0.25">
      <c r="A116" s="5" t="s">
        <v>14</v>
      </c>
      <c r="B116" s="5" t="s">
        <v>15</v>
      </c>
      <c r="C116" s="7" t="s">
        <v>137</v>
      </c>
      <c r="D116" s="5" t="str">
        <f>"91079570932"</f>
        <v>91079570932</v>
      </c>
      <c r="E116" s="6">
        <v>4760</v>
      </c>
      <c r="F116" s="5" t="s">
        <v>17</v>
      </c>
      <c r="G116" s="7" t="s">
        <v>18</v>
      </c>
      <c r="H116" s="8" t="s">
        <v>19</v>
      </c>
      <c r="I116" s="5" t="s">
        <v>20</v>
      </c>
      <c r="J116" s="5" t="s">
        <v>21</v>
      </c>
      <c r="K116" s="9">
        <v>45762</v>
      </c>
      <c r="L116" s="9">
        <v>45762</v>
      </c>
      <c r="M116" s="5">
        <v>2025</v>
      </c>
      <c r="N116" s="5">
        <v>492</v>
      </c>
    </row>
    <row r="117" spans="1:14" ht="15" customHeight="1" x14ac:dyDescent="0.25">
      <c r="A117" s="5" t="s">
        <v>14</v>
      </c>
      <c r="B117" s="5" t="s">
        <v>15</v>
      </c>
      <c r="C117" s="7" t="s">
        <v>136</v>
      </c>
      <c r="D117" s="5" t="str">
        <f>"02420600302"</f>
        <v>02420600302</v>
      </c>
      <c r="E117" s="6">
        <v>2038.4</v>
      </c>
      <c r="F117" s="5" t="s">
        <v>17</v>
      </c>
      <c r="G117" s="7" t="s">
        <v>18</v>
      </c>
      <c r="H117" s="8" t="s">
        <v>19</v>
      </c>
      <c r="I117" s="5" t="s">
        <v>20</v>
      </c>
      <c r="J117" s="5" t="s">
        <v>21</v>
      </c>
      <c r="K117" s="9">
        <v>45762</v>
      </c>
      <c r="L117" s="9">
        <v>45762</v>
      </c>
      <c r="M117" s="5">
        <v>2025</v>
      </c>
      <c r="N117" s="5">
        <v>493</v>
      </c>
    </row>
    <row r="118" spans="1:14" ht="15" customHeight="1" x14ac:dyDescent="0.25">
      <c r="A118" s="5" t="s">
        <v>14</v>
      </c>
      <c r="B118" s="5" t="s">
        <v>15</v>
      </c>
      <c r="C118" s="7" t="s">
        <v>135</v>
      </c>
      <c r="D118" s="5" t="str">
        <f>"01712870938"</f>
        <v>01712870938</v>
      </c>
      <c r="E118" s="6">
        <v>5000</v>
      </c>
      <c r="F118" s="5" t="s">
        <v>17</v>
      </c>
      <c r="G118" s="7" t="s">
        <v>18</v>
      </c>
      <c r="H118" s="8" t="s">
        <v>19</v>
      </c>
      <c r="I118" s="5" t="s">
        <v>20</v>
      </c>
      <c r="J118" s="5" t="s">
        <v>21</v>
      </c>
      <c r="K118" s="9">
        <v>45762</v>
      </c>
      <c r="L118" s="9">
        <v>45762</v>
      </c>
      <c r="M118" s="5">
        <v>2025</v>
      </c>
      <c r="N118" s="5">
        <v>494</v>
      </c>
    </row>
    <row r="119" spans="1:14" ht="15" customHeight="1" x14ac:dyDescent="0.25">
      <c r="A119" s="5" t="s">
        <v>14</v>
      </c>
      <c r="B119" s="5" t="s">
        <v>15</v>
      </c>
      <c r="C119" s="7" t="s">
        <v>134</v>
      </c>
      <c r="D119" s="5" t="str">
        <f>"80005310315"</f>
        <v>80005310315</v>
      </c>
      <c r="E119" s="6">
        <v>5000</v>
      </c>
      <c r="F119" s="5" t="s">
        <v>17</v>
      </c>
      <c r="G119" s="7" t="s">
        <v>18</v>
      </c>
      <c r="H119" s="8" t="s">
        <v>19</v>
      </c>
      <c r="I119" s="5" t="s">
        <v>20</v>
      </c>
      <c r="J119" s="5" t="s">
        <v>21</v>
      </c>
      <c r="K119" s="9">
        <v>45762</v>
      </c>
      <c r="L119" s="9">
        <v>45762</v>
      </c>
      <c r="M119" s="5">
        <v>2025</v>
      </c>
      <c r="N119" s="5">
        <v>497</v>
      </c>
    </row>
    <row r="120" spans="1:14" ht="15" customHeight="1" x14ac:dyDescent="0.25">
      <c r="A120" s="5" t="s">
        <v>14</v>
      </c>
      <c r="B120" s="5" t="s">
        <v>15</v>
      </c>
      <c r="C120" s="7" t="s">
        <v>133</v>
      </c>
      <c r="D120" s="5" t="str">
        <f>"80026100307"</f>
        <v>80026100307</v>
      </c>
      <c r="E120" s="6">
        <v>5000</v>
      </c>
      <c r="F120" s="5" t="s">
        <v>17</v>
      </c>
      <c r="G120" s="7" t="s">
        <v>18</v>
      </c>
      <c r="H120" s="8" t="s">
        <v>19</v>
      </c>
      <c r="I120" s="5" t="s">
        <v>20</v>
      </c>
      <c r="J120" s="5" t="s">
        <v>21</v>
      </c>
      <c r="K120" s="9">
        <v>45762</v>
      </c>
      <c r="L120" s="9">
        <v>45762</v>
      </c>
      <c r="M120" s="5">
        <v>2025</v>
      </c>
      <c r="N120" s="5">
        <v>498</v>
      </c>
    </row>
    <row r="121" spans="1:14" ht="15" customHeight="1" x14ac:dyDescent="0.25">
      <c r="A121" s="5" t="s">
        <v>14</v>
      </c>
      <c r="B121" s="5" t="s">
        <v>15</v>
      </c>
      <c r="C121" s="7" t="s">
        <v>139</v>
      </c>
      <c r="D121" s="5" t="str">
        <f>"91015280935"</f>
        <v>91015280935</v>
      </c>
      <c r="E121" s="6">
        <v>4405.8</v>
      </c>
      <c r="F121" s="5" t="s">
        <v>17</v>
      </c>
      <c r="G121" s="7" t="s">
        <v>18</v>
      </c>
      <c r="H121" s="8" t="s">
        <v>19</v>
      </c>
      <c r="I121" s="5" t="s">
        <v>20</v>
      </c>
      <c r="J121" s="5" t="s">
        <v>21</v>
      </c>
      <c r="K121" s="9">
        <v>45763</v>
      </c>
      <c r="L121" s="9">
        <v>45763</v>
      </c>
      <c r="M121" s="5">
        <v>2025</v>
      </c>
      <c r="N121" s="5">
        <v>502</v>
      </c>
    </row>
    <row r="122" spans="1:14" ht="15" customHeight="1" x14ac:dyDescent="0.25">
      <c r="A122" s="5" t="s">
        <v>14</v>
      </c>
      <c r="B122" s="5" t="s">
        <v>15</v>
      </c>
      <c r="C122" s="7" t="s">
        <v>138</v>
      </c>
      <c r="D122" s="5" t="str">
        <f>"90000080938"</f>
        <v>90000080938</v>
      </c>
      <c r="E122" s="6">
        <v>5000</v>
      </c>
      <c r="F122" s="5" t="s">
        <v>17</v>
      </c>
      <c r="G122" s="7" t="s">
        <v>18</v>
      </c>
      <c r="H122" s="8" t="s">
        <v>19</v>
      </c>
      <c r="I122" s="5" t="s">
        <v>20</v>
      </c>
      <c r="J122" s="5" t="s">
        <v>21</v>
      </c>
      <c r="K122" s="9">
        <v>45763</v>
      </c>
      <c r="L122" s="9">
        <v>45763</v>
      </c>
      <c r="M122" s="5">
        <v>2025</v>
      </c>
      <c r="N122" s="5">
        <v>507</v>
      </c>
    </row>
    <row r="123" spans="1:14" ht="15" customHeight="1" x14ac:dyDescent="0.25">
      <c r="A123" s="5" t="s">
        <v>14</v>
      </c>
      <c r="B123" s="5" t="s">
        <v>15</v>
      </c>
      <c r="C123" s="7" t="s">
        <v>142</v>
      </c>
      <c r="D123" s="5" t="str">
        <f>"90030850318"</f>
        <v>90030850318</v>
      </c>
      <c r="E123" s="6">
        <v>5000</v>
      </c>
      <c r="F123" s="5" t="s">
        <v>17</v>
      </c>
      <c r="G123" s="7" t="s">
        <v>18</v>
      </c>
      <c r="H123" s="8" t="s">
        <v>19</v>
      </c>
      <c r="I123" s="5" t="s">
        <v>20</v>
      </c>
      <c r="J123" s="5" t="s">
        <v>21</v>
      </c>
      <c r="K123" s="9">
        <v>45764</v>
      </c>
      <c r="L123" s="9">
        <v>45764</v>
      </c>
      <c r="M123" s="5">
        <v>2025</v>
      </c>
      <c r="N123" s="5">
        <v>508</v>
      </c>
    </row>
    <row r="124" spans="1:14" ht="15" customHeight="1" x14ac:dyDescent="0.25">
      <c r="A124" s="5" t="s">
        <v>14</v>
      </c>
      <c r="B124" s="5" t="s">
        <v>15</v>
      </c>
      <c r="C124" s="7" t="s">
        <v>141</v>
      </c>
      <c r="D124" s="5" t="str">
        <f>"91030610314"</f>
        <v>91030610314</v>
      </c>
      <c r="E124" s="6">
        <v>5000</v>
      </c>
      <c r="F124" s="5" t="s">
        <v>17</v>
      </c>
      <c r="G124" s="7" t="s">
        <v>18</v>
      </c>
      <c r="H124" s="8" t="s">
        <v>19</v>
      </c>
      <c r="I124" s="5" t="s">
        <v>20</v>
      </c>
      <c r="J124" s="5" t="s">
        <v>21</v>
      </c>
      <c r="K124" s="9">
        <v>45764</v>
      </c>
      <c r="L124" s="9">
        <v>45764</v>
      </c>
      <c r="M124" s="5">
        <v>2025</v>
      </c>
      <c r="N124" s="5">
        <v>509</v>
      </c>
    </row>
    <row r="125" spans="1:14" ht="15" customHeight="1" x14ac:dyDescent="0.25">
      <c r="A125" s="5" t="s">
        <v>14</v>
      </c>
      <c r="B125" s="5" t="s">
        <v>15</v>
      </c>
      <c r="C125" s="7" t="s">
        <v>140</v>
      </c>
      <c r="D125" s="5" t="str">
        <f>"01732930936"</f>
        <v>01732930936</v>
      </c>
      <c r="E125" s="6">
        <v>5000</v>
      </c>
      <c r="F125" s="5" t="s">
        <v>17</v>
      </c>
      <c r="G125" s="7" t="s">
        <v>18</v>
      </c>
      <c r="H125" s="8" t="s">
        <v>19</v>
      </c>
      <c r="I125" s="5" t="s">
        <v>20</v>
      </c>
      <c r="J125" s="5" t="s">
        <v>21</v>
      </c>
      <c r="K125" s="9">
        <v>45764</v>
      </c>
      <c r="L125" s="9">
        <v>45764</v>
      </c>
      <c r="M125" s="5">
        <v>2025</v>
      </c>
      <c r="N125" s="5">
        <v>512</v>
      </c>
    </row>
    <row r="126" spans="1:14" ht="15" customHeight="1" x14ac:dyDescent="0.25">
      <c r="A126" s="5" t="s">
        <v>14</v>
      </c>
      <c r="B126" s="5" t="s">
        <v>15</v>
      </c>
      <c r="C126" s="14" t="s">
        <v>145</v>
      </c>
      <c r="D126" s="5" t="str">
        <f>"91061450937"</f>
        <v>91061450937</v>
      </c>
      <c r="E126" s="6">
        <v>3928.4</v>
      </c>
      <c r="F126" s="5" t="s">
        <v>17</v>
      </c>
      <c r="G126" s="7" t="s">
        <v>18</v>
      </c>
      <c r="H126" s="8" t="s">
        <v>19</v>
      </c>
      <c r="I126" s="5" t="s">
        <v>20</v>
      </c>
      <c r="J126" s="5" t="s">
        <v>21</v>
      </c>
      <c r="K126" s="9">
        <v>45769</v>
      </c>
      <c r="L126" s="9">
        <v>45769</v>
      </c>
      <c r="M126" s="5">
        <v>2025</v>
      </c>
      <c r="N126" s="5">
        <v>519</v>
      </c>
    </row>
    <row r="127" spans="1:14" ht="15" customHeight="1" x14ac:dyDescent="0.25">
      <c r="A127" s="5" t="s">
        <v>14</v>
      </c>
      <c r="B127" s="5" t="s">
        <v>15</v>
      </c>
      <c r="C127" s="14" t="s">
        <v>144</v>
      </c>
      <c r="D127" s="5" t="str">
        <f>"01993070307"</f>
        <v>01993070307</v>
      </c>
      <c r="E127" s="6">
        <v>3115</v>
      </c>
      <c r="F127" s="5" t="s">
        <v>17</v>
      </c>
      <c r="G127" s="7" t="s">
        <v>18</v>
      </c>
      <c r="H127" s="8" t="s">
        <v>19</v>
      </c>
      <c r="I127" s="5" t="s">
        <v>20</v>
      </c>
      <c r="J127" s="5" t="s">
        <v>21</v>
      </c>
      <c r="K127" s="9">
        <v>45769</v>
      </c>
      <c r="L127" s="9">
        <v>45769</v>
      </c>
      <c r="M127" s="5">
        <v>2025</v>
      </c>
      <c r="N127" s="5">
        <v>521</v>
      </c>
    </row>
    <row r="128" spans="1:14" ht="15" customHeight="1" x14ac:dyDescent="0.25">
      <c r="A128" s="5" t="s">
        <v>14</v>
      </c>
      <c r="B128" s="5" t="s">
        <v>15</v>
      </c>
      <c r="C128" s="7" t="s">
        <v>143</v>
      </c>
      <c r="D128" s="5" t="str">
        <f>"02591210303"</f>
        <v>02591210303</v>
      </c>
      <c r="E128" s="6">
        <v>5000</v>
      </c>
      <c r="F128" s="5" t="s">
        <v>17</v>
      </c>
      <c r="G128" s="7" t="s">
        <v>18</v>
      </c>
      <c r="H128" s="8" t="s">
        <v>19</v>
      </c>
      <c r="I128" s="5" t="s">
        <v>20</v>
      </c>
      <c r="J128" s="5" t="s">
        <v>21</v>
      </c>
      <c r="K128" s="9">
        <v>45769</v>
      </c>
      <c r="L128" s="9">
        <v>45769</v>
      </c>
      <c r="M128" s="5">
        <v>2025</v>
      </c>
      <c r="N128" s="5">
        <v>522</v>
      </c>
    </row>
    <row r="129" spans="1:14" ht="15" customHeight="1" x14ac:dyDescent="0.25">
      <c r="A129" s="5" t="s">
        <v>14</v>
      </c>
      <c r="B129" s="5" t="s">
        <v>15</v>
      </c>
      <c r="C129" s="14" t="s">
        <v>149</v>
      </c>
      <c r="D129" s="5" t="str">
        <f>"91035270932"</f>
        <v>91035270932</v>
      </c>
      <c r="E129" s="6">
        <v>2100</v>
      </c>
      <c r="F129" s="5" t="s">
        <v>17</v>
      </c>
      <c r="G129" s="7" t="s">
        <v>18</v>
      </c>
      <c r="H129" s="8" t="s">
        <v>19</v>
      </c>
      <c r="I129" s="5" t="s">
        <v>20</v>
      </c>
      <c r="J129" s="5" t="s">
        <v>21</v>
      </c>
      <c r="K129" s="9">
        <v>45770</v>
      </c>
      <c r="L129" s="9">
        <v>45770</v>
      </c>
      <c r="M129" s="5">
        <v>2025</v>
      </c>
      <c r="N129" s="5">
        <v>527</v>
      </c>
    </row>
    <row r="130" spans="1:14" ht="15" customHeight="1" x14ac:dyDescent="0.25">
      <c r="A130" s="5" t="s">
        <v>14</v>
      </c>
      <c r="B130" s="5" t="s">
        <v>15</v>
      </c>
      <c r="C130" s="14" t="s">
        <v>148</v>
      </c>
      <c r="D130" s="5" t="str">
        <f>"80001190307"</f>
        <v>80001190307</v>
      </c>
      <c r="E130" s="6">
        <v>1610</v>
      </c>
      <c r="F130" s="5" t="s">
        <v>17</v>
      </c>
      <c r="G130" s="7" t="s">
        <v>18</v>
      </c>
      <c r="H130" s="8" t="s">
        <v>19</v>
      </c>
      <c r="I130" s="5" t="s">
        <v>20</v>
      </c>
      <c r="J130" s="5" t="s">
        <v>21</v>
      </c>
      <c r="K130" s="9">
        <v>45770</v>
      </c>
      <c r="L130" s="9">
        <v>45770</v>
      </c>
      <c r="M130" s="5">
        <v>2025</v>
      </c>
      <c r="N130" s="5">
        <v>528</v>
      </c>
    </row>
    <row r="131" spans="1:14" ht="15" customHeight="1" x14ac:dyDescent="0.25">
      <c r="A131" s="5" t="s">
        <v>14</v>
      </c>
      <c r="B131" s="5" t="s">
        <v>15</v>
      </c>
      <c r="C131" s="14" t="s">
        <v>147</v>
      </c>
      <c r="D131" s="5" t="str">
        <f>"94150020306"</f>
        <v>94150020306</v>
      </c>
      <c r="E131" s="6">
        <v>2718.8</v>
      </c>
      <c r="F131" s="5" t="s">
        <v>17</v>
      </c>
      <c r="G131" s="7" t="s">
        <v>18</v>
      </c>
      <c r="H131" s="8" t="s">
        <v>19</v>
      </c>
      <c r="I131" s="5" t="s">
        <v>20</v>
      </c>
      <c r="J131" s="5" t="s">
        <v>21</v>
      </c>
      <c r="K131" s="9">
        <v>45770</v>
      </c>
      <c r="L131" s="9">
        <v>45770</v>
      </c>
      <c r="M131" s="5">
        <v>2025</v>
      </c>
      <c r="N131" s="5">
        <v>529</v>
      </c>
    </row>
    <row r="132" spans="1:14" ht="15" customHeight="1" x14ac:dyDescent="0.25">
      <c r="A132" s="5" t="s">
        <v>14</v>
      </c>
      <c r="B132" s="5" t="s">
        <v>15</v>
      </c>
      <c r="C132" s="14" t="s">
        <v>146</v>
      </c>
      <c r="D132" s="5" t="str">
        <f>"91052400933"</f>
        <v>91052400933</v>
      </c>
      <c r="E132" s="6">
        <v>3990</v>
      </c>
      <c r="F132" s="5" t="s">
        <v>17</v>
      </c>
      <c r="G132" s="7" t="s">
        <v>18</v>
      </c>
      <c r="H132" s="8" t="s">
        <v>19</v>
      </c>
      <c r="I132" s="5" t="s">
        <v>20</v>
      </c>
      <c r="J132" s="5" t="s">
        <v>21</v>
      </c>
      <c r="K132" s="9">
        <v>45770</v>
      </c>
      <c r="L132" s="9">
        <v>45770</v>
      </c>
      <c r="M132" s="5">
        <v>2025</v>
      </c>
      <c r="N132" s="5">
        <v>531</v>
      </c>
    </row>
    <row r="133" spans="1:14" ht="15" customHeight="1" x14ac:dyDescent="0.25">
      <c r="A133" s="5" t="s">
        <v>14</v>
      </c>
      <c r="B133" s="5" t="s">
        <v>15</v>
      </c>
      <c r="C133" s="7" t="s">
        <v>150</v>
      </c>
      <c r="D133" s="5" t="str">
        <f>"94033580302"</f>
        <v>94033580302</v>
      </c>
      <c r="E133" s="6">
        <v>5000</v>
      </c>
      <c r="F133" s="5" t="s">
        <v>17</v>
      </c>
      <c r="G133" s="7" t="s">
        <v>18</v>
      </c>
      <c r="H133" s="8" t="s">
        <v>19</v>
      </c>
      <c r="I133" s="5" t="s">
        <v>20</v>
      </c>
      <c r="J133" s="5" t="s">
        <v>21</v>
      </c>
      <c r="K133" s="9">
        <v>45771</v>
      </c>
      <c r="L133" s="9">
        <v>45771</v>
      </c>
      <c r="M133" s="5">
        <v>2025</v>
      </c>
      <c r="N133" s="5">
        <v>532</v>
      </c>
    </row>
    <row r="134" spans="1:14" ht="15" customHeight="1" x14ac:dyDescent="0.25">
      <c r="A134" s="5" t="s">
        <v>14</v>
      </c>
      <c r="B134" s="5" t="s">
        <v>15</v>
      </c>
      <c r="C134" s="7" t="s">
        <v>157</v>
      </c>
      <c r="D134" s="5" t="str">
        <f>"90029810315"</f>
        <v>90029810315</v>
      </c>
      <c r="E134" s="6">
        <v>1540</v>
      </c>
      <c r="F134" s="5" t="s">
        <v>17</v>
      </c>
      <c r="G134" s="7" t="s">
        <v>18</v>
      </c>
      <c r="H134" s="8" t="s">
        <v>19</v>
      </c>
      <c r="I134" s="5" t="s">
        <v>20</v>
      </c>
      <c r="J134" s="5" t="s">
        <v>21</v>
      </c>
      <c r="K134" s="9">
        <v>45776</v>
      </c>
      <c r="L134" s="9">
        <v>45776</v>
      </c>
      <c r="M134" s="5">
        <v>2025</v>
      </c>
      <c r="N134" s="5">
        <v>536</v>
      </c>
    </row>
    <row r="135" spans="1:14" ht="15" customHeight="1" x14ac:dyDescent="0.25">
      <c r="A135" s="5" t="s">
        <v>14</v>
      </c>
      <c r="B135" s="5" t="s">
        <v>15</v>
      </c>
      <c r="C135" s="7" t="s">
        <v>156</v>
      </c>
      <c r="D135" s="5" t="str">
        <f>"01842880930"</f>
        <v>01842880930</v>
      </c>
      <c r="E135" s="6">
        <v>4900</v>
      </c>
      <c r="F135" s="5" t="s">
        <v>17</v>
      </c>
      <c r="G135" s="7" t="s">
        <v>18</v>
      </c>
      <c r="H135" s="8" t="s">
        <v>19</v>
      </c>
      <c r="I135" s="5" t="s">
        <v>20</v>
      </c>
      <c r="J135" s="5" t="s">
        <v>21</v>
      </c>
      <c r="K135" s="9">
        <v>45776</v>
      </c>
      <c r="L135" s="9">
        <v>45776</v>
      </c>
      <c r="M135" s="5">
        <v>2025</v>
      </c>
      <c r="N135" s="5">
        <v>537</v>
      </c>
    </row>
    <row r="136" spans="1:14" ht="15" customHeight="1" x14ac:dyDescent="0.25">
      <c r="A136" s="5" t="s">
        <v>14</v>
      </c>
      <c r="B136" s="5" t="s">
        <v>15</v>
      </c>
      <c r="C136" s="7" t="s">
        <v>155</v>
      </c>
      <c r="D136" s="5" t="str">
        <f>"91101910932"</f>
        <v>91101910932</v>
      </c>
      <c r="E136" s="6">
        <v>5000</v>
      </c>
      <c r="F136" s="5" t="s">
        <v>17</v>
      </c>
      <c r="G136" s="7" t="s">
        <v>18</v>
      </c>
      <c r="H136" s="8" t="s">
        <v>19</v>
      </c>
      <c r="I136" s="5" t="s">
        <v>20</v>
      </c>
      <c r="J136" s="5" t="s">
        <v>21</v>
      </c>
      <c r="K136" s="9">
        <v>45776</v>
      </c>
      <c r="L136" s="9">
        <v>45776</v>
      </c>
      <c r="M136" s="5">
        <v>2025</v>
      </c>
      <c r="N136" s="5">
        <v>538</v>
      </c>
    </row>
    <row r="137" spans="1:14" ht="15" customHeight="1" x14ac:dyDescent="0.25">
      <c r="A137" s="5" t="s">
        <v>14</v>
      </c>
      <c r="B137" s="5" t="s">
        <v>15</v>
      </c>
      <c r="C137" s="7" t="s">
        <v>154</v>
      </c>
      <c r="D137" s="5" t="str">
        <f>"94139620309"</f>
        <v>94139620309</v>
      </c>
      <c r="E137" s="6">
        <v>3451</v>
      </c>
      <c r="F137" s="5" t="s">
        <v>17</v>
      </c>
      <c r="G137" s="7" t="s">
        <v>18</v>
      </c>
      <c r="H137" s="8" t="s">
        <v>19</v>
      </c>
      <c r="I137" s="5" t="s">
        <v>20</v>
      </c>
      <c r="J137" s="5" t="s">
        <v>21</v>
      </c>
      <c r="K137" s="9">
        <v>45776</v>
      </c>
      <c r="L137" s="9">
        <v>45776</v>
      </c>
      <c r="M137" s="5">
        <v>2025</v>
      </c>
      <c r="N137" s="5">
        <v>539</v>
      </c>
    </row>
    <row r="138" spans="1:14" ht="15" customHeight="1" x14ac:dyDescent="0.25">
      <c r="A138" s="5" t="s">
        <v>14</v>
      </c>
      <c r="B138" s="5" t="s">
        <v>15</v>
      </c>
      <c r="C138" s="7" t="s">
        <v>153</v>
      </c>
      <c r="D138" s="5" t="str">
        <f>"94137260306"</f>
        <v>94137260306</v>
      </c>
      <c r="E138" s="6">
        <v>3500</v>
      </c>
      <c r="F138" s="5" t="s">
        <v>17</v>
      </c>
      <c r="G138" s="7" t="s">
        <v>18</v>
      </c>
      <c r="H138" s="8" t="s">
        <v>19</v>
      </c>
      <c r="I138" s="5" t="s">
        <v>20</v>
      </c>
      <c r="J138" s="5" t="s">
        <v>21</v>
      </c>
      <c r="K138" s="9">
        <v>45776</v>
      </c>
      <c r="L138" s="9">
        <v>45776</v>
      </c>
      <c r="M138" s="5">
        <v>2025</v>
      </c>
      <c r="N138" s="5">
        <v>541</v>
      </c>
    </row>
    <row r="139" spans="1:14" ht="15" customHeight="1" x14ac:dyDescent="0.25">
      <c r="A139" s="5" t="s">
        <v>14</v>
      </c>
      <c r="B139" s="5" t="s">
        <v>15</v>
      </c>
      <c r="C139" s="7" t="s">
        <v>152</v>
      </c>
      <c r="D139" s="5" t="str">
        <f>"92016450303"</f>
        <v>92016450303</v>
      </c>
      <c r="E139" s="6">
        <v>5000</v>
      </c>
      <c r="F139" s="5" t="s">
        <v>17</v>
      </c>
      <c r="G139" s="7" t="s">
        <v>18</v>
      </c>
      <c r="H139" s="8" t="s">
        <v>19</v>
      </c>
      <c r="I139" s="5" t="s">
        <v>20</v>
      </c>
      <c r="J139" s="5" t="s">
        <v>21</v>
      </c>
      <c r="K139" s="9">
        <v>45776</v>
      </c>
      <c r="L139" s="9">
        <v>45776</v>
      </c>
      <c r="M139" s="5">
        <v>2025</v>
      </c>
      <c r="N139" s="5">
        <v>542</v>
      </c>
    </row>
    <row r="140" spans="1:14" ht="15" customHeight="1" x14ac:dyDescent="0.25">
      <c r="A140" s="5" t="s">
        <v>14</v>
      </c>
      <c r="B140" s="5" t="s">
        <v>15</v>
      </c>
      <c r="C140" s="7" t="s">
        <v>151</v>
      </c>
      <c r="D140" s="5" t="str">
        <f>"81003610300"</f>
        <v>81003610300</v>
      </c>
      <c r="E140" s="6">
        <v>3987.2</v>
      </c>
      <c r="F140" s="5" t="s">
        <v>17</v>
      </c>
      <c r="G140" s="7" t="s">
        <v>18</v>
      </c>
      <c r="H140" s="8" t="s">
        <v>19</v>
      </c>
      <c r="I140" s="5" t="s">
        <v>20</v>
      </c>
      <c r="J140" s="5" t="s">
        <v>21</v>
      </c>
      <c r="K140" s="9">
        <v>45776</v>
      </c>
      <c r="L140" s="9">
        <v>45776</v>
      </c>
      <c r="M140" s="5">
        <v>2025</v>
      </c>
      <c r="N140" s="5">
        <v>543</v>
      </c>
    </row>
    <row r="141" spans="1:14" ht="15" customHeight="1" x14ac:dyDescent="0.25">
      <c r="A141" s="5" t="s">
        <v>14</v>
      </c>
      <c r="B141" s="5" t="s">
        <v>15</v>
      </c>
      <c r="C141" s="7" t="s">
        <v>159</v>
      </c>
      <c r="D141" s="5" t="str">
        <f>"00813990306"</f>
        <v>00813990306</v>
      </c>
      <c r="E141" s="6">
        <v>4432.12</v>
      </c>
      <c r="F141" s="5" t="s">
        <v>17</v>
      </c>
      <c r="G141" s="7" t="s">
        <v>18</v>
      </c>
      <c r="H141" s="8" t="s">
        <v>19</v>
      </c>
      <c r="I141" s="5" t="s">
        <v>20</v>
      </c>
      <c r="J141" s="5" t="s">
        <v>21</v>
      </c>
      <c r="K141" s="9">
        <v>45777</v>
      </c>
      <c r="L141" s="9">
        <v>45777</v>
      </c>
      <c r="M141" s="5">
        <v>2025</v>
      </c>
      <c r="N141" s="5">
        <v>544</v>
      </c>
    </row>
    <row r="142" spans="1:14" ht="15" customHeight="1" x14ac:dyDescent="0.25">
      <c r="A142" s="5" t="s">
        <v>14</v>
      </c>
      <c r="B142" s="5" t="s">
        <v>15</v>
      </c>
      <c r="C142" s="7" t="s">
        <v>158</v>
      </c>
      <c r="D142" s="5" t="str">
        <f>"91081480930"</f>
        <v>91081480930</v>
      </c>
      <c r="E142" s="6">
        <v>5000</v>
      </c>
      <c r="F142" s="5" t="s">
        <v>17</v>
      </c>
      <c r="G142" s="7" t="s">
        <v>18</v>
      </c>
      <c r="H142" s="8" t="s">
        <v>19</v>
      </c>
      <c r="I142" s="5" t="s">
        <v>20</v>
      </c>
      <c r="J142" s="5" t="s">
        <v>21</v>
      </c>
      <c r="K142" s="9">
        <v>45777</v>
      </c>
      <c r="L142" s="9">
        <v>45777</v>
      </c>
      <c r="M142" s="5">
        <v>2025</v>
      </c>
      <c r="N142" s="5">
        <v>545</v>
      </c>
    </row>
  </sheetData>
  <sortState xmlns:xlrd2="http://schemas.microsoft.com/office/spreadsheetml/2017/richdata2" ref="A2:N142">
    <sortCondition ref="N114:N142"/>
  </sortState>
  <printOptions horizontalCentered="1"/>
  <pageMargins left="0.19685039370078741" right="0.19685039370078741" top="0.74803149606299213" bottom="0.74803149606299213" header="0.31496062992125984" footer="0.31496062992125984"/>
  <pageSetup paperSize="8" scale="56" fitToHeight="0" orientation="landscape" r:id="rId1"/>
  <headerFooter>
    <oddHeader>&amp;RANNO 2025 - TRASPARENZA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Anno-2025-TRASPARENZA</vt:lpstr>
      <vt:lpstr>'Anno-2025-TRASPARENZA'!Titoli_stampa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Cilli Stefania</dc:creator>
  <cp:lastModifiedBy>Cilli Stefania</cp:lastModifiedBy>
  <cp:lastPrinted>2025-05-06T06:57:21Z</cp:lastPrinted>
  <dcterms:created xsi:type="dcterms:W3CDTF">2025-05-06T05:58:49Z</dcterms:created>
  <dcterms:modified xsi:type="dcterms:W3CDTF">2025-05-06T06:57:47Z</dcterms:modified>
</cp:coreProperties>
</file>